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5农村公路各镇建设进展情况" sheetId="2" r:id="rId1"/>
  </sheets>
  <definedNames>
    <definedName name="_xlnm._FilterDatabase" localSheetId="0" hidden="1">'2025农村公路各镇建设进展情况'!$A$3:$M$49</definedName>
    <definedName name="_xlnm.Print_Titles" localSheetId="0">'2025农村公路各镇建设进展情况'!$1:$3</definedName>
    <definedName name="_xlnm.Print_Area" localSheetId="0">'2025农村公路各镇建设进展情况'!$A$1:$O$49</definedName>
  </definedNames>
  <calcPr calcId="144525"/>
</workbook>
</file>

<file path=xl/sharedStrings.xml><?xml version="1.0" encoding="utf-8"?>
<sst xmlns="http://schemas.openxmlformats.org/spreadsheetml/2006/main" count="295" uniqueCount="135">
  <si>
    <t>佛冈县2025年四好农村公路建设项目明细</t>
  </si>
  <si>
    <t>序号</t>
  </si>
  <si>
    <t>所属镇</t>
  </si>
  <si>
    <t>村委</t>
  </si>
  <si>
    <t>项目名称</t>
  </si>
  <si>
    <t>路线编码</t>
  </si>
  <si>
    <t>项目类型</t>
  </si>
  <si>
    <t>旧路状况</t>
  </si>
  <si>
    <t>改造后状况</t>
  </si>
  <si>
    <t>建设里程    （公里）</t>
  </si>
  <si>
    <t>路基宽度（米）</t>
  </si>
  <si>
    <t>路面宽度（米）</t>
  </si>
  <si>
    <t>路面类型</t>
  </si>
  <si>
    <t>高岗镇</t>
  </si>
  <si>
    <t>三联</t>
  </si>
  <si>
    <t>X372线三联刘屋村至下陈桥</t>
  </si>
  <si>
    <t>X372</t>
  </si>
  <si>
    <t>县道四改三</t>
  </si>
  <si>
    <t>水泥混凝土</t>
  </si>
  <si>
    <t>高岗</t>
  </si>
  <si>
    <t>村道C050线联结省道改造工程</t>
  </si>
  <si>
    <t>C050</t>
  </si>
  <si>
    <t>联结省道</t>
  </si>
  <si>
    <t>X372线下陈桥至省道252路口高岗加油站</t>
  </si>
  <si>
    <t>沥青混凝土</t>
  </si>
  <si>
    <t>宝山</t>
  </si>
  <si>
    <t>乡道Y289线建制村单改双改造工程</t>
  </si>
  <si>
    <t>Y289</t>
  </si>
  <si>
    <t>建制村单改双</t>
  </si>
  <si>
    <t>新联</t>
  </si>
  <si>
    <t>村道C053线及CH08线联结省道改造工程</t>
  </si>
  <si>
    <t>C053线及CH08线</t>
  </si>
  <si>
    <t>CU01线竹头下桥危桥改造工程</t>
  </si>
  <si>
    <t>CU01</t>
  </si>
  <si>
    <t>桥梁改造</t>
  </si>
  <si>
    <t>原桥面宽5.5</t>
  </si>
  <si>
    <t>新桥面宽6.5</t>
  </si>
  <si>
    <t>桥梁全长25米</t>
  </si>
  <si>
    <t>迳头镇</t>
  </si>
  <si>
    <t>迳头</t>
  </si>
  <si>
    <t xml:space="preserve"> X857线迳头村委会至新丰交界</t>
  </si>
  <si>
    <t>X857</t>
  </si>
  <si>
    <t>大陂</t>
  </si>
  <si>
    <t>村道C951线联结国道改造工程</t>
  </si>
  <si>
    <t>C951</t>
  </si>
  <si>
    <t>联结国道</t>
  </si>
  <si>
    <t>龙冈</t>
  </si>
  <si>
    <t>村道CV37线联结国道改造工程</t>
  </si>
  <si>
    <t>CV37</t>
  </si>
  <si>
    <t>大村</t>
  </si>
  <si>
    <t>村道CA22线联结国道改造工程</t>
  </si>
  <si>
    <t>CA22</t>
  </si>
  <si>
    <t>社坪</t>
  </si>
  <si>
    <t>村道CX66线联结国道改造工程</t>
  </si>
  <si>
    <t>CX66</t>
  </si>
  <si>
    <t>井冈</t>
  </si>
  <si>
    <t>村道C031线联结国道改造工程</t>
  </si>
  <si>
    <t>C031</t>
  </si>
  <si>
    <t>村道CX67线联结国道改造工程</t>
  </si>
  <si>
    <t>CX67</t>
  </si>
  <si>
    <t>水头镇</t>
  </si>
  <si>
    <t>莲瑶</t>
  </si>
  <si>
    <t>村道C796线联结省道改造工程</t>
  </si>
  <si>
    <t>C796</t>
  </si>
  <si>
    <t>村道C895线联结省道改造工程</t>
  </si>
  <si>
    <t>C895</t>
  </si>
  <si>
    <t>石角镇</t>
  </si>
  <si>
    <t>科旺</t>
  </si>
  <si>
    <t>县道X841线大窝口桥至低村</t>
  </si>
  <si>
    <t>X841</t>
  </si>
  <si>
    <t xml:space="preserve"> X841线九爪龙龙星村至柯木迳英佛路交接处</t>
  </si>
  <si>
    <t>诚迳</t>
  </si>
  <si>
    <t>乡道Y263线联结国道改造工程</t>
  </si>
  <si>
    <t>Y263</t>
  </si>
  <si>
    <t>山湖</t>
  </si>
  <si>
    <t>县道X828线英佛公路山湖路口至山湖村委茶树下村</t>
  </si>
  <si>
    <t>X828</t>
  </si>
  <si>
    <t>黄花</t>
  </si>
  <si>
    <t>县道X840线风车山黄花麻焦冚村段至中华里村</t>
  </si>
  <si>
    <t>X840</t>
  </si>
  <si>
    <t>观山</t>
  </si>
  <si>
    <t>乡道Y298线联结省道改造工程</t>
  </si>
  <si>
    <t>Y298</t>
  </si>
  <si>
    <t>C094线白石坑桥改造工程</t>
  </si>
  <si>
    <t>C094</t>
  </si>
  <si>
    <t>原桥面宽4.5</t>
  </si>
  <si>
    <t>新桥面宽6.6</t>
  </si>
  <si>
    <t>桥梁全长21米</t>
  </si>
  <si>
    <t>县道X840线中华里村至霞蕉冚桥</t>
  </si>
  <si>
    <t>乡道Y339线联结国道改造工程</t>
  </si>
  <si>
    <t>Y339</t>
  </si>
  <si>
    <t>莲溪</t>
  </si>
  <si>
    <t>CX81象岗桥改造工程</t>
  </si>
  <si>
    <t>CX81</t>
  </si>
  <si>
    <t>原桥面宽3</t>
  </si>
  <si>
    <t>汤塘镇</t>
  </si>
  <si>
    <t>洛洞</t>
  </si>
  <si>
    <t xml:space="preserve"> X842线新车桥至下格桥</t>
  </si>
  <si>
    <t>X842</t>
  </si>
  <si>
    <t>升平</t>
  </si>
  <si>
    <t>乡道Y356线联结国道改造工程</t>
  </si>
  <si>
    <t>Y356</t>
  </si>
  <si>
    <t>江坳</t>
  </si>
  <si>
    <t>村道C078线联结省道改造工程</t>
  </si>
  <si>
    <t>C078</t>
  </si>
  <si>
    <t>围镇</t>
  </si>
  <si>
    <t>村道C086线联结省道改造工程</t>
  </si>
  <si>
    <t>C086</t>
  </si>
  <si>
    <t>村道C373线联结省道改造工程</t>
  </si>
  <si>
    <t>C373</t>
  </si>
  <si>
    <t>高岭</t>
  </si>
  <si>
    <t xml:space="preserve"> X396线三门桥至高岭村委</t>
  </si>
  <si>
    <t>X396</t>
  </si>
  <si>
    <t xml:space="preserve"> X396线新高滩桥至占果桥</t>
  </si>
  <si>
    <t>暖坑</t>
  </si>
  <si>
    <t>乡道Y333线联结国道改造工程</t>
  </si>
  <si>
    <t>Y333</t>
  </si>
  <si>
    <t>龙山镇</t>
  </si>
  <si>
    <t>下岳</t>
  </si>
  <si>
    <t>X396线下岳村委会至清城洲心</t>
  </si>
  <si>
    <t>上岳</t>
  </si>
  <si>
    <t>村道 CA80线联结省道改造工程</t>
  </si>
  <si>
    <t>CA80</t>
  </si>
  <si>
    <t>良塘</t>
  </si>
  <si>
    <t>乡道 Y469线联结省道改造工程</t>
  </si>
  <si>
    <t>Y469</t>
  </si>
  <si>
    <t>清水迳</t>
  </si>
  <si>
    <t>村道C139线联结省道改造工程</t>
  </si>
  <si>
    <t>C139</t>
  </si>
  <si>
    <t>村道 C144线联结省道改造工程</t>
  </si>
  <si>
    <t>C144</t>
  </si>
  <si>
    <t>合计</t>
  </si>
  <si>
    <t>公路项目里程</t>
  </si>
  <si>
    <t>桥梁项目数量</t>
  </si>
  <si>
    <t>3座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</si>
</sst>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</numFmts>
  <fonts count="29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26"/>
      <color rgb="FF000000"/>
      <name val="宋体"/>
      <charset val="134"/>
      <scheme val="minor"/>
    </font>
    <font>
      <b/>
      <sz val="15"/>
      <color rgb="FF000000"/>
      <name val="宋体"/>
      <charset val="134"/>
      <scheme val="minor"/>
    </font>
    <font>
      <sz val="15"/>
      <color rgb="FF000000"/>
      <name val="宋体"/>
      <charset val="134"/>
      <scheme val="minor"/>
    </font>
    <font>
      <sz val="15"/>
      <name val="宋体"/>
      <charset val="134"/>
      <scheme val="minor"/>
    </font>
    <font>
      <sz val="15"/>
      <color indexed="8"/>
      <name val="宋体"/>
      <charset val="134"/>
      <scheme val="minor"/>
    </font>
    <font>
      <b/>
      <sz val="15"/>
      <color indexed="8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15" fillId="10" borderId="1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1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177" fontId="1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77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9"/>
  <sheetViews>
    <sheetView showZeros="0" tabSelected="1" view="pageBreakPreview" zoomScaleNormal="60" workbookViewId="0">
      <pane ySplit="3" topLeftCell="A41" activePane="bottomLeft" state="frozen"/>
      <selection/>
      <selection pane="bottomLeft" activeCell="D6" sqref="D6"/>
    </sheetView>
  </sheetViews>
  <sheetFormatPr defaultColWidth="9" defaultRowHeight="50.1" customHeight="1"/>
  <cols>
    <col min="1" max="1" width="9.25" style="1" customWidth="1"/>
    <col min="2" max="3" width="13.75" style="1" customWidth="1"/>
    <col min="4" max="4" width="32.75" style="7" customWidth="1"/>
    <col min="5" max="5" width="13.375" style="7" customWidth="1"/>
    <col min="6" max="6" width="16.25" style="7" customWidth="1"/>
    <col min="7" max="7" width="13.25" style="8" customWidth="1"/>
    <col min="8" max="8" width="13.5" style="1" customWidth="1"/>
    <col min="9" max="9" width="13" style="7" customWidth="1"/>
    <col min="10" max="10" width="13.125" style="1" customWidth="1"/>
    <col min="11" max="11" width="13.5" style="1" customWidth="1"/>
    <col min="12" max="12" width="15.125" style="1" customWidth="1"/>
    <col min="13" max="13" width="18.125" style="1" customWidth="1"/>
    <col min="14" max="15" width="9" style="1" hidden="1" customWidth="1"/>
    <col min="16" max="16384" width="9" style="1"/>
  </cols>
  <sheetData>
    <row r="1" s="1" customFormat="1" customHeight="1" spans="1:13">
      <c r="A1" s="9" t="s">
        <v>0</v>
      </c>
      <c r="B1" s="9"/>
      <c r="C1" s="9"/>
      <c r="D1" s="10"/>
      <c r="E1" s="10"/>
      <c r="F1" s="10"/>
      <c r="G1" s="11"/>
      <c r="H1" s="9"/>
      <c r="I1" s="10"/>
      <c r="J1" s="9"/>
      <c r="K1" s="9"/>
      <c r="L1" s="9"/>
      <c r="M1" s="9"/>
    </row>
    <row r="2" s="2" customFormat="1" ht="36" customHeight="1" spans="1:13">
      <c r="A2" s="12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6"/>
      <c r="I2" s="16"/>
      <c r="J2" s="14" t="s">
        <v>8</v>
      </c>
      <c r="K2" s="14"/>
      <c r="L2" s="14"/>
      <c r="M2" s="14" t="s">
        <v>9</v>
      </c>
    </row>
    <row r="3" s="2" customFormat="1" ht="57" customHeight="1" spans="1:13">
      <c r="A3" s="12"/>
      <c r="B3" s="12"/>
      <c r="C3" s="17"/>
      <c r="D3" s="14"/>
      <c r="E3" s="14"/>
      <c r="F3" s="14"/>
      <c r="G3" s="15" t="s">
        <v>10</v>
      </c>
      <c r="H3" s="16" t="s">
        <v>11</v>
      </c>
      <c r="I3" s="16" t="s">
        <v>12</v>
      </c>
      <c r="J3" s="14" t="s">
        <v>10</v>
      </c>
      <c r="K3" s="14" t="s">
        <v>11</v>
      </c>
      <c r="L3" s="14" t="s">
        <v>12</v>
      </c>
      <c r="M3" s="14"/>
    </row>
    <row r="4" ht="50" customHeight="1" spans="1:15">
      <c r="A4" s="18">
        <v>1</v>
      </c>
      <c r="B4" s="18" t="s">
        <v>13</v>
      </c>
      <c r="C4" s="18" t="s">
        <v>14</v>
      </c>
      <c r="D4" s="19" t="s">
        <v>15</v>
      </c>
      <c r="E4" s="19" t="s">
        <v>16</v>
      </c>
      <c r="F4" s="19" t="s">
        <v>17</v>
      </c>
      <c r="G4" s="20">
        <v>6.5</v>
      </c>
      <c r="H4" s="20">
        <v>6</v>
      </c>
      <c r="I4" s="19" t="s">
        <v>18</v>
      </c>
      <c r="J4" s="19">
        <v>7.5</v>
      </c>
      <c r="K4" s="19">
        <v>6.5</v>
      </c>
      <c r="L4" s="19" t="s">
        <v>18</v>
      </c>
      <c r="M4" s="19">
        <v>4.293</v>
      </c>
      <c r="N4" s="1">
        <f>K4-H4</f>
        <v>0.5</v>
      </c>
      <c r="O4" s="1">
        <f>N4*M4*1000</f>
        <v>2146.5</v>
      </c>
    </row>
    <row r="5" ht="50" customHeight="1" spans="1:13">
      <c r="A5" s="18">
        <v>2</v>
      </c>
      <c r="B5" s="18" t="s">
        <v>13</v>
      </c>
      <c r="C5" s="18" t="s">
        <v>19</v>
      </c>
      <c r="D5" s="21" t="s">
        <v>20</v>
      </c>
      <c r="E5" s="21" t="s">
        <v>21</v>
      </c>
      <c r="F5" s="21" t="s">
        <v>22</v>
      </c>
      <c r="G5" s="20">
        <v>4.5</v>
      </c>
      <c r="H5" s="20">
        <v>3.5</v>
      </c>
      <c r="I5" s="19" t="s">
        <v>18</v>
      </c>
      <c r="J5" s="29">
        <v>6.5</v>
      </c>
      <c r="K5" s="29">
        <v>6</v>
      </c>
      <c r="L5" s="29" t="s">
        <v>18</v>
      </c>
      <c r="M5" s="29">
        <v>0.609</v>
      </c>
    </row>
    <row r="6" ht="50" customHeight="1" spans="1:16">
      <c r="A6" s="18">
        <v>3</v>
      </c>
      <c r="B6" s="18" t="s">
        <v>13</v>
      </c>
      <c r="C6" s="18" t="s">
        <v>14</v>
      </c>
      <c r="D6" s="19" t="s">
        <v>23</v>
      </c>
      <c r="E6" s="19" t="s">
        <v>16</v>
      </c>
      <c r="F6" s="19" t="s">
        <v>17</v>
      </c>
      <c r="G6" s="20">
        <v>6.5</v>
      </c>
      <c r="H6" s="20">
        <v>6</v>
      </c>
      <c r="I6" s="19" t="s">
        <v>24</v>
      </c>
      <c r="J6" s="19">
        <v>7.5</v>
      </c>
      <c r="K6" s="19">
        <v>6.5</v>
      </c>
      <c r="L6" s="19" t="s">
        <v>24</v>
      </c>
      <c r="M6" s="19">
        <v>1.799</v>
      </c>
      <c r="N6" s="46"/>
      <c r="O6" s="46"/>
      <c r="P6" s="46"/>
    </row>
    <row r="7" ht="50" customHeight="1" spans="1:16">
      <c r="A7" s="18">
        <v>4</v>
      </c>
      <c r="B7" s="18" t="s">
        <v>13</v>
      </c>
      <c r="C7" s="18" t="s">
        <v>25</v>
      </c>
      <c r="D7" s="19" t="s">
        <v>26</v>
      </c>
      <c r="E7" s="19" t="s">
        <v>27</v>
      </c>
      <c r="F7" s="21" t="s">
        <v>28</v>
      </c>
      <c r="G7" s="20">
        <v>6.5</v>
      </c>
      <c r="H7" s="20">
        <v>4.5</v>
      </c>
      <c r="I7" s="19" t="s">
        <v>18</v>
      </c>
      <c r="J7" s="29">
        <v>6.5</v>
      </c>
      <c r="K7" s="29">
        <v>6</v>
      </c>
      <c r="L7" s="29" t="s">
        <v>18</v>
      </c>
      <c r="M7" s="18">
        <v>0.701</v>
      </c>
      <c r="N7" s="46"/>
      <c r="O7" s="46"/>
      <c r="P7" s="46"/>
    </row>
    <row r="8" ht="50" customHeight="1" spans="1:13">
      <c r="A8" s="18">
        <v>5</v>
      </c>
      <c r="B8" s="18" t="s">
        <v>13</v>
      </c>
      <c r="C8" s="18" t="s">
        <v>29</v>
      </c>
      <c r="D8" s="21" t="s">
        <v>30</v>
      </c>
      <c r="E8" s="21" t="s">
        <v>31</v>
      </c>
      <c r="F8" s="21" t="s">
        <v>22</v>
      </c>
      <c r="G8" s="20">
        <v>4.5</v>
      </c>
      <c r="H8" s="20">
        <v>3.5</v>
      </c>
      <c r="I8" s="19" t="s">
        <v>18</v>
      </c>
      <c r="J8" s="29">
        <v>6.5</v>
      </c>
      <c r="K8" s="29">
        <v>6</v>
      </c>
      <c r="L8" s="29" t="s">
        <v>18</v>
      </c>
      <c r="M8" s="18">
        <v>1.213</v>
      </c>
    </row>
    <row r="9" s="3" customFormat="1" ht="50" customHeight="1" spans="1:13">
      <c r="A9" s="18">
        <v>6</v>
      </c>
      <c r="B9" s="18" t="s">
        <v>13</v>
      </c>
      <c r="C9" s="18" t="s">
        <v>25</v>
      </c>
      <c r="D9" s="22" t="s">
        <v>32</v>
      </c>
      <c r="E9" s="21" t="s">
        <v>33</v>
      </c>
      <c r="F9" s="21" t="s">
        <v>34</v>
      </c>
      <c r="G9" s="20"/>
      <c r="H9" s="20" t="s">
        <v>35</v>
      </c>
      <c r="I9" s="19"/>
      <c r="J9" s="29"/>
      <c r="K9" s="19" t="s">
        <v>36</v>
      </c>
      <c r="L9" s="29"/>
      <c r="M9" s="18" t="s">
        <v>37</v>
      </c>
    </row>
    <row r="10" s="4" customFormat="1" ht="50" customHeight="1" spans="1:13">
      <c r="A10" s="23" t="s">
        <v>13</v>
      </c>
      <c r="B10" s="24"/>
      <c r="C10" s="24"/>
      <c r="D10" s="25"/>
      <c r="E10" s="26"/>
      <c r="F10" s="26"/>
      <c r="G10" s="27"/>
      <c r="H10" s="27"/>
      <c r="I10" s="31"/>
      <c r="J10" s="47"/>
      <c r="K10" s="47"/>
      <c r="L10" s="47"/>
      <c r="M10" s="47">
        <f>SUM(M4:M8)</f>
        <v>8.615</v>
      </c>
    </row>
    <row r="11" ht="50" customHeight="1" spans="1:15">
      <c r="A11" s="18">
        <v>6</v>
      </c>
      <c r="B11" s="21" t="s">
        <v>38</v>
      </c>
      <c r="C11" s="21" t="s">
        <v>39</v>
      </c>
      <c r="D11" s="21" t="s">
        <v>40</v>
      </c>
      <c r="E11" s="28" t="s">
        <v>41</v>
      </c>
      <c r="F11" s="19" t="s">
        <v>17</v>
      </c>
      <c r="G11" s="20">
        <v>7.5</v>
      </c>
      <c r="H11" s="20">
        <v>6.5</v>
      </c>
      <c r="I11" s="19" t="s">
        <v>18</v>
      </c>
      <c r="J11" s="20">
        <v>7.5</v>
      </c>
      <c r="K11" s="20">
        <v>6.5</v>
      </c>
      <c r="L11" s="19" t="s">
        <v>18</v>
      </c>
      <c r="M11" s="19">
        <v>5.383</v>
      </c>
      <c r="N11" s="1">
        <f t="shared" ref="N11" si="0">K11-H11</f>
        <v>0</v>
      </c>
      <c r="O11" s="1">
        <f>N11*M11*1000</f>
        <v>0</v>
      </c>
    </row>
    <row r="12" ht="50" customHeight="1" spans="1:13">
      <c r="A12" s="18">
        <v>7</v>
      </c>
      <c r="B12" s="29" t="s">
        <v>38</v>
      </c>
      <c r="C12" s="29" t="s">
        <v>42</v>
      </c>
      <c r="D12" s="21" t="s">
        <v>43</v>
      </c>
      <c r="E12" s="30" t="s">
        <v>44</v>
      </c>
      <c r="F12" s="21" t="s">
        <v>45</v>
      </c>
      <c r="G12" s="20">
        <v>4.5</v>
      </c>
      <c r="H12" s="20">
        <v>3.5</v>
      </c>
      <c r="I12" s="19" t="s">
        <v>18</v>
      </c>
      <c r="J12" s="29">
        <v>6.5</v>
      </c>
      <c r="K12" s="29">
        <v>6</v>
      </c>
      <c r="L12" s="29" t="s">
        <v>18</v>
      </c>
      <c r="M12" s="18">
        <v>0.423</v>
      </c>
    </row>
    <row r="13" ht="50" customHeight="1" spans="1:13">
      <c r="A13" s="18">
        <v>8</v>
      </c>
      <c r="B13" s="29" t="s">
        <v>38</v>
      </c>
      <c r="C13" s="29" t="s">
        <v>46</v>
      </c>
      <c r="D13" s="21" t="s">
        <v>47</v>
      </c>
      <c r="E13" s="21" t="s">
        <v>48</v>
      </c>
      <c r="F13" s="21" t="s">
        <v>45</v>
      </c>
      <c r="G13" s="20">
        <v>4.5</v>
      </c>
      <c r="H13" s="20">
        <v>3.5</v>
      </c>
      <c r="I13" s="19" t="s">
        <v>18</v>
      </c>
      <c r="J13" s="29">
        <v>6.5</v>
      </c>
      <c r="K13" s="29">
        <v>6</v>
      </c>
      <c r="L13" s="29" t="s">
        <v>18</v>
      </c>
      <c r="M13" s="30">
        <v>0.239</v>
      </c>
    </row>
    <row r="14" ht="50" customHeight="1" spans="1:13">
      <c r="A14" s="18">
        <v>9</v>
      </c>
      <c r="B14" s="29" t="s">
        <v>38</v>
      </c>
      <c r="C14" s="29" t="s">
        <v>49</v>
      </c>
      <c r="D14" s="21" t="s">
        <v>50</v>
      </c>
      <c r="E14" s="21" t="s">
        <v>51</v>
      </c>
      <c r="F14" s="21" t="s">
        <v>45</v>
      </c>
      <c r="G14" s="20">
        <v>4.5</v>
      </c>
      <c r="H14" s="20">
        <v>3.5</v>
      </c>
      <c r="I14" s="19" t="s">
        <v>18</v>
      </c>
      <c r="J14" s="29">
        <v>6.5</v>
      </c>
      <c r="K14" s="29">
        <v>6</v>
      </c>
      <c r="L14" s="29" t="s">
        <v>18</v>
      </c>
      <c r="M14" s="18">
        <v>0.22</v>
      </c>
    </row>
    <row r="15" ht="50" customHeight="1" spans="1:15">
      <c r="A15" s="18">
        <v>10</v>
      </c>
      <c r="B15" s="29" t="s">
        <v>38</v>
      </c>
      <c r="C15" s="29" t="s">
        <v>52</v>
      </c>
      <c r="D15" s="21" t="s">
        <v>53</v>
      </c>
      <c r="E15" s="21" t="s">
        <v>54</v>
      </c>
      <c r="F15" s="21" t="s">
        <v>45</v>
      </c>
      <c r="G15" s="20">
        <v>4.5</v>
      </c>
      <c r="H15" s="20">
        <v>3.5</v>
      </c>
      <c r="I15" s="19" t="s">
        <v>18</v>
      </c>
      <c r="J15" s="29">
        <v>6.5</v>
      </c>
      <c r="K15" s="29">
        <v>6</v>
      </c>
      <c r="L15" s="29" t="s">
        <v>18</v>
      </c>
      <c r="M15" s="18">
        <v>0.497</v>
      </c>
      <c r="N15" s="1">
        <f>K25-H25</f>
        <v>0.5</v>
      </c>
      <c r="O15" s="1">
        <f>N15*M25*1000</f>
        <v>3274.5</v>
      </c>
    </row>
    <row r="16" ht="50" customHeight="1" spans="1:13">
      <c r="A16" s="18">
        <v>11</v>
      </c>
      <c r="B16" s="29" t="s">
        <v>38</v>
      </c>
      <c r="C16" s="29" t="s">
        <v>55</v>
      </c>
      <c r="D16" s="21" t="s">
        <v>56</v>
      </c>
      <c r="E16" s="21" t="s">
        <v>57</v>
      </c>
      <c r="F16" s="21" t="s">
        <v>45</v>
      </c>
      <c r="G16" s="20">
        <v>4.5</v>
      </c>
      <c r="H16" s="20">
        <v>3.5</v>
      </c>
      <c r="I16" s="19" t="s">
        <v>18</v>
      </c>
      <c r="J16" s="29">
        <v>6.5</v>
      </c>
      <c r="K16" s="29">
        <v>6</v>
      </c>
      <c r="L16" s="29" t="s">
        <v>18</v>
      </c>
      <c r="M16" s="18">
        <v>1.38</v>
      </c>
    </row>
    <row r="17" ht="50" customHeight="1" spans="1:15">
      <c r="A17" s="18">
        <v>12</v>
      </c>
      <c r="B17" s="29" t="s">
        <v>38</v>
      </c>
      <c r="C17" s="29" t="s">
        <v>52</v>
      </c>
      <c r="D17" s="21" t="s">
        <v>58</v>
      </c>
      <c r="E17" s="21" t="s">
        <v>59</v>
      </c>
      <c r="F17" s="21" t="s">
        <v>45</v>
      </c>
      <c r="G17" s="20">
        <v>4.5</v>
      </c>
      <c r="H17" s="20">
        <v>3.5</v>
      </c>
      <c r="I17" s="19" t="s">
        <v>18</v>
      </c>
      <c r="J17" s="29">
        <v>6.5</v>
      </c>
      <c r="K17" s="29">
        <v>6</v>
      </c>
      <c r="L17" s="29" t="s">
        <v>18</v>
      </c>
      <c r="M17" s="18">
        <v>0.377</v>
      </c>
      <c r="N17" s="1">
        <f>K26-H26</f>
        <v>2.5</v>
      </c>
      <c r="O17" s="1">
        <f>N17*M26*1000</f>
        <v>11717.5</v>
      </c>
    </row>
    <row r="18" s="4" customFormat="1" ht="50" customHeight="1" spans="1:13">
      <c r="A18" s="23" t="s">
        <v>38</v>
      </c>
      <c r="B18" s="24"/>
      <c r="C18" s="24"/>
      <c r="D18" s="25"/>
      <c r="E18" s="26"/>
      <c r="F18" s="26"/>
      <c r="G18" s="27"/>
      <c r="H18" s="27"/>
      <c r="I18" s="31"/>
      <c r="J18" s="47"/>
      <c r="K18" s="47"/>
      <c r="L18" s="47"/>
      <c r="M18" s="48">
        <f>SUM(M11:M17)</f>
        <v>8.519</v>
      </c>
    </row>
    <row r="19" ht="50" customHeight="1" spans="1:15">
      <c r="A19" s="18">
        <v>13</v>
      </c>
      <c r="B19" s="29" t="s">
        <v>60</v>
      </c>
      <c r="C19" s="29" t="s">
        <v>61</v>
      </c>
      <c r="D19" s="21" t="s">
        <v>62</v>
      </c>
      <c r="E19" s="21" t="s">
        <v>63</v>
      </c>
      <c r="F19" s="19" t="s">
        <v>22</v>
      </c>
      <c r="G19" s="20">
        <v>4.5</v>
      </c>
      <c r="H19" s="20">
        <v>3.5</v>
      </c>
      <c r="I19" s="19" t="s">
        <v>18</v>
      </c>
      <c r="J19" s="29">
        <v>6.5</v>
      </c>
      <c r="K19" s="29">
        <v>6</v>
      </c>
      <c r="L19" s="29" t="s">
        <v>18</v>
      </c>
      <c r="M19" s="18">
        <v>0.883</v>
      </c>
      <c r="N19" s="1">
        <f>K22-H22</f>
        <v>2.5</v>
      </c>
      <c r="O19" s="1">
        <f>N19*M22*1000</f>
        <v>10180</v>
      </c>
    </row>
    <row r="20" ht="50" customHeight="1" spans="1:15">
      <c r="A20" s="18">
        <v>14</v>
      </c>
      <c r="B20" s="29" t="s">
        <v>60</v>
      </c>
      <c r="C20" s="29" t="s">
        <v>61</v>
      </c>
      <c r="D20" s="21" t="s">
        <v>64</v>
      </c>
      <c r="E20" s="21" t="s">
        <v>65</v>
      </c>
      <c r="F20" s="19" t="s">
        <v>22</v>
      </c>
      <c r="G20" s="20">
        <v>4.5</v>
      </c>
      <c r="H20" s="20">
        <v>3.5</v>
      </c>
      <c r="I20" s="19" t="s">
        <v>18</v>
      </c>
      <c r="J20" s="29">
        <v>6.5</v>
      </c>
      <c r="K20" s="29">
        <v>6</v>
      </c>
      <c r="L20" s="29" t="s">
        <v>18</v>
      </c>
      <c r="M20" s="18">
        <v>0.464</v>
      </c>
      <c r="N20" s="1">
        <f>K23-H23</f>
        <v>0</v>
      </c>
      <c r="O20" s="1">
        <f>N20*M23*1000</f>
        <v>0</v>
      </c>
    </row>
    <row r="21" s="4" customFormat="1" ht="50" customHeight="1" spans="1:13">
      <c r="A21" s="23" t="s">
        <v>60</v>
      </c>
      <c r="B21" s="24"/>
      <c r="C21" s="24"/>
      <c r="D21" s="25"/>
      <c r="E21" s="26"/>
      <c r="F21" s="31"/>
      <c r="G21" s="27"/>
      <c r="H21" s="27"/>
      <c r="I21" s="31"/>
      <c r="J21" s="47"/>
      <c r="K21" s="47"/>
      <c r="L21" s="47"/>
      <c r="M21" s="48">
        <f>SUM(M19:M20)</f>
        <v>1.347</v>
      </c>
    </row>
    <row r="22" s="4" customFormat="1" ht="50" customHeight="1" spans="1:13">
      <c r="A22" s="32">
        <v>15</v>
      </c>
      <c r="B22" s="21" t="s">
        <v>66</v>
      </c>
      <c r="C22" s="21" t="s">
        <v>67</v>
      </c>
      <c r="D22" s="21" t="s">
        <v>68</v>
      </c>
      <c r="E22" s="19" t="s">
        <v>69</v>
      </c>
      <c r="F22" s="19" t="s">
        <v>17</v>
      </c>
      <c r="G22" s="20">
        <v>4.5</v>
      </c>
      <c r="H22" s="20">
        <v>4</v>
      </c>
      <c r="I22" s="19" t="s">
        <v>18</v>
      </c>
      <c r="J22" s="19">
        <v>7.5</v>
      </c>
      <c r="K22" s="19">
        <v>6.5</v>
      </c>
      <c r="L22" s="19" t="s">
        <v>18</v>
      </c>
      <c r="M22" s="19">
        <v>4.072</v>
      </c>
    </row>
    <row r="23" s="4" customFormat="1" ht="50" customHeight="1" spans="1:13">
      <c r="A23" s="32">
        <v>16</v>
      </c>
      <c r="B23" s="21" t="s">
        <v>66</v>
      </c>
      <c r="C23" s="21" t="s">
        <v>67</v>
      </c>
      <c r="D23" s="21" t="s">
        <v>70</v>
      </c>
      <c r="E23" s="28" t="s">
        <v>69</v>
      </c>
      <c r="F23" s="19" t="s">
        <v>17</v>
      </c>
      <c r="G23" s="20">
        <v>7.5</v>
      </c>
      <c r="H23" s="20">
        <v>6.5</v>
      </c>
      <c r="I23" s="19" t="s">
        <v>18</v>
      </c>
      <c r="J23" s="19">
        <v>7.5</v>
      </c>
      <c r="K23" s="19">
        <v>6.5</v>
      </c>
      <c r="L23" s="19" t="s">
        <v>18</v>
      </c>
      <c r="M23" s="28">
        <v>4.445</v>
      </c>
    </row>
    <row r="24" s="4" customFormat="1" ht="50" customHeight="1" spans="1:13">
      <c r="A24" s="32">
        <v>17</v>
      </c>
      <c r="B24" s="21" t="s">
        <v>66</v>
      </c>
      <c r="C24" s="21" t="s">
        <v>71</v>
      </c>
      <c r="D24" s="21" t="s">
        <v>72</v>
      </c>
      <c r="E24" s="21" t="s">
        <v>73</v>
      </c>
      <c r="F24" s="21" t="s">
        <v>45</v>
      </c>
      <c r="G24" s="20">
        <v>4.5</v>
      </c>
      <c r="H24" s="20">
        <v>3.5</v>
      </c>
      <c r="I24" s="19" t="s">
        <v>18</v>
      </c>
      <c r="J24" s="29">
        <v>6.5</v>
      </c>
      <c r="K24" s="29">
        <v>6</v>
      </c>
      <c r="L24" s="29" t="s">
        <v>18</v>
      </c>
      <c r="M24" s="21">
        <v>1.5</v>
      </c>
    </row>
    <row r="25" s="5" customFormat="1" ht="50" customHeight="1" spans="1:15">
      <c r="A25" s="18">
        <v>18</v>
      </c>
      <c r="B25" s="21" t="s">
        <v>66</v>
      </c>
      <c r="C25" s="21" t="s">
        <v>74</v>
      </c>
      <c r="D25" s="21" t="s">
        <v>75</v>
      </c>
      <c r="E25" s="19" t="s">
        <v>76</v>
      </c>
      <c r="F25" s="19" t="s">
        <v>17</v>
      </c>
      <c r="G25" s="20">
        <v>6.5</v>
      </c>
      <c r="H25" s="20">
        <v>6</v>
      </c>
      <c r="I25" s="19" t="s">
        <v>18</v>
      </c>
      <c r="J25" s="19">
        <v>7.5</v>
      </c>
      <c r="K25" s="19">
        <v>6.5</v>
      </c>
      <c r="L25" s="19" t="s">
        <v>18</v>
      </c>
      <c r="M25" s="19">
        <v>6.549</v>
      </c>
      <c r="N25" s="1">
        <f>K42-H42</f>
        <v>1.5</v>
      </c>
      <c r="O25" s="1">
        <f>N25*M42*1000</f>
        <v>1678.5</v>
      </c>
    </row>
    <row r="26" s="5" customFormat="1" ht="50" customHeight="1" spans="1:13">
      <c r="A26" s="18">
        <v>19</v>
      </c>
      <c r="B26" s="21" t="s">
        <v>66</v>
      </c>
      <c r="C26" s="21" t="s">
        <v>77</v>
      </c>
      <c r="D26" s="21" t="s">
        <v>78</v>
      </c>
      <c r="E26" s="19" t="s">
        <v>79</v>
      </c>
      <c r="F26" s="19" t="s">
        <v>17</v>
      </c>
      <c r="G26" s="20">
        <v>4.5</v>
      </c>
      <c r="H26" s="20">
        <v>4</v>
      </c>
      <c r="I26" s="19" t="s">
        <v>18</v>
      </c>
      <c r="J26" s="19">
        <v>7.5</v>
      </c>
      <c r="K26" s="19">
        <v>6.5</v>
      </c>
      <c r="L26" s="19" t="s">
        <v>24</v>
      </c>
      <c r="M26" s="19">
        <v>4.687</v>
      </c>
    </row>
    <row r="27" s="5" customFormat="1" ht="50" customHeight="1" spans="1:13">
      <c r="A27" s="18">
        <v>20</v>
      </c>
      <c r="B27" s="21" t="s">
        <v>66</v>
      </c>
      <c r="C27" s="21" t="s">
        <v>80</v>
      </c>
      <c r="D27" s="21" t="s">
        <v>81</v>
      </c>
      <c r="E27" s="21" t="s">
        <v>82</v>
      </c>
      <c r="F27" s="19" t="s">
        <v>22</v>
      </c>
      <c r="G27" s="20">
        <v>6</v>
      </c>
      <c r="H27" s="20">
        <v>5</v>
      </c>
      <c r="I27" s="19" t="s">
        <v>18</v>
      </c>
      <c r="J27" s="29">
        <v>6.5</v>
      </c>
      <c r="K27" s="29">
        <v>6</v>
      </c>
      <c r="L27" s="29" t="s">
        <v>18</v>
      </c>
      <c r="M27" s="21">
        <v>0.8</v>
      </c>
    </row>
    <row r="28" s="5" customFormat="1" ht="50" customHeight="1" spans="1:13">
      <c r="A28" s="18">
        <v>21</v>
      </c>
      <c r="B28" s="21" t="s">
        <v>66</v>
      </c>
      <c r="C28" s="21" t="s">
        <v>77</v>
      </c>
      <c r="D28" s="21" t="s">
        <v>83</v>
      </c>
      <c r="E28" s="21" t="s">
        <v>84</v>
      </c>
      <c r="F28" s="21" t="s">
        <v>34</v>
      </c>
      <c r="G28" s="33"/>
      <c r="H28" s="21" t="s">
        <v>85</v>
      </c>
      <c r="I28" s="21"/>
      <c r="J28" s="18"/>
      <c r="K28" s="21" t="s">
        <v>86</v>
      </c>
      <c r="L28" s="18"/>
      <c r="M28" s="29" t="s">
        <v>87</v>
      </c>
    </row>
    <row r="29" ht="50" customHeight="1" spans="1:15">
      <c r="A29" s="18">
        <v>22</v>
      </c>
      <c r="B29" s="21" t="s">
        <v>66</v>
      </c>
      <c r="C29" s="21" t="s">
        <v>77</v>
      </c>
      <c r="D29" s="21" t="s">
        <v>88</v>
      </c>
      <c r="E29" s="19" t="s">
        <v>79</v>
      </c>
      <c r="F29" s="19" t="s">
        <v>17</v>
      </c>
      <c r="G29" s="20">
        <v>4</v>
      </c>
      <c r="H29" s="20">
        <v>3.5</v>
      </c>
      <c r="I29" s="19" t="s">
        <v>18</v>
      </c>
      <c r="J29" s="19">
        <v>7.5</v>
      </c>
      <c r="K29" s="19">
        <v>6.5</v>
      </c>
      <c r="L29" s="19" t="s">
        <v>24</v>
      </c>
      <c r="M29" s="19">
        <v>3.883</v>
      </c>
      <c r="N29" s="1" t="e">
        <f>#REF!-#REF!</f>
        <v>#REF!</v>
      </c>
      <c r="O29" s="1" t="e">
        <f>N29*#REF!*1000</f>
        <v>#REF!</v>
      </c>
    </row>
    <row r="30" ht="50" customHeight="1" spans="1:13">
      <c r="A30" s="18">
        <v>23</v>
      </c>
      <c r="B30" s="21" t="s">
        <v>66</v>
      </c>
      <c r="C30" s="21" t="s">
        <v>77</v>
      </c>
      <c r="D30" s="21" t="s">
        <v>89</v>
      </c>
      <c r="E30" s="21" t="s">
        <v>90</v>
      </c>
      <c r="F30" s="21" t="s">
        <v>45</v>
      </c>
      <c r="G30" s="20">
        <v>4.5</v>
      </c>
      <c r="H30" s="20">
        <v>3.5</v>
      </c>
      <c r="I30" s="19" t="s">
        <v>18</v>
      </c>
      <c r="J30" s="29">
        <v>6.5</v>
      </c>
      <c r="K30" s="29">
        <v>6</v>
      </c>
      <c r="L30" s="29" t="s">
        <v>18</v>
      </c>
      <c r="M30" s="21">
        <v>1</v>
      </c>
    </row>
    <row r="31" ht="50" customHeight="1" spans="1:13">
      <c r="A31" s="18">
        <v>24</v>
      </c>
      <c r="B31" s="21" t="s">
        <v>66</v>
      </c>
      <c r="C31" s="21" t="s">
        <v>91</v>
      </c>
      <c r="D31" s="21" t="s">
        <v>92</v>
      </c>
      <c r="E31" s="21" t="s">
        <v>93</v>
      </c>
      <c r="F31" s="21" t="s">
        <v>34</v>
      </c>
      <c r="G31" s="33"/>
      <c r="H31" s="21" t="s">
        <v>94</v>
      </c>
      <c r="I31" s="21"/>
      <c r="J31" s="18"/>
      <c r="K31" s="21" t="s">
        <v>86</v>
      </c>
      <c r="L31" s="18"/>
      <c r="M31" s="18" t="s">
        <v>87</v>
      </c>
    </row>
    <row r="32" s="4" customFormat="1" ht="50" customHeight="1" spans="1:13">
      <c r="A32" s="23" t="s">
        <v>66</v>
      </c>
      <c r="B32" s="24"/>
      <c r="C32" s="24"/>
      <c r="D32" s="25"/>
      <c r="E32" s="26"/>
      <c r="F32" s="31"/>
      <c r="G32" s="27"/>
      <c r="H32" s="27"/>
      <c r="I32" s="31"/>
      <c r="J32" s="47"/>
      <c r="K32" s="47"/>
      <c r="L32" s="47"/>
      <c r="M32" s="26">
        <f>M22+M23+M24+M25+M26+M27+M29+M30</f>
        <v>26.936</v>
      </c>
    </row>
    <row r="33" s="5" customFormat="1" ht="50" customHeight="1" spans="1:15">
      <c r="A33" s="18">
        <v>26</v>
      </c>
      <c r="B33" s="29" t="s">
        <v>95</v>
      </c>
      <c r="C33" s="29" t="s">
        <v>96</v>
      </c>
      <c r="D33" s="21" t="s">
        <v>97</v>
      </c>
      <c r="E33" s="34" t="s">
        <v>98</v>
      </c>
      <c r="F33" s="19" t="s">
        <v>17</v>
      </c>
      <c r="G33" s="20">
        <v>4.5</v>
      </c>
      <c r="H33" s="20">
        <v>3.5</v>
      </c>
      <c r="I33" s="19" t="s">
        <v>18</v>
      </c>
      <c r="J33" s="19">
        <v>7.5</v>
      </c>
      <c r="K33" s="19">
        <v>6.5</v>
      </c>
      <c r="L33" s="19" t="s">
        <v>18</v>
      </c>
      <c r="M33" s="19">
        <v>2.8</v>
      </c>
      <c r="N33" s="1">
        <f>K44-H44</f>
        <v>2.5</v>
      </c>
      <c r="O33" s="1">
        <f>N33*M44*1000</f>
        <v>4450</v>
      </c>
    </row>
    <row r="34" s="5" customFormat="1" ht="50" customHeight="1" spans="1:15">
      <c r="A34" s="18">
        <v>27</v>
      </c>
      <c r="B34" s="29" t="s">
        <v>95</v>
      </c>
      <c r="C34" s="29" t="s">
        <v>99</v>
      </c>
      <c r="D34" s="21" t="s">
        <v>100</v>
      </c>
      <c r="E34" s="35" t="s">
        <v>101</v>
      </c>
      <c r="F34" s="21" t="s">
        <v>45</v>
      </c>
      <c r="G34" s="20">
        <v>5</v>
      </c>
      <c r="H34" s="20">
        <v>3.5</v>
      </c>
      <c r="I34" s="19" t="s">
        <v>18</v>
      </c>
      <c r="J34" s="29">
        <v>6.5</v>
      </c>
      <c r="K34" s="29">
        <v>6</v>
      </c>
      <c r="L34" s="29" t="s">
        <v>18</v>
      </c>
      <c r="M34" s="35">
        <v>1.5</v>
      </c>
      <c r="N34" s="1"/>
      <c r="O34" s="1"/>
    </row>
    <row r="35" s="5" customFormat="1" ht="50" customHeight="1" spans="1:15">
      <c r="A35" s="18">
        <v>28</v>
      </c>
      <c r="B35" s="29" t="s">
        <v>95</v>
      </c>
      <c r="C35" s="29" t="s">
        <v>102</v>
      </c>
      <c r="D35" s="21" t="s">
        <v>103</v>
      </c>
      <c r="E35" s="21" t="s">
        <v>104</v>
      </c>
      <c r="F35" s="21" t="s">
        <v>22</v>
      </c>
      <c r="G35" s="20">
        <v>4.5</v>
      </c>
      <c r="H35" s="20">
        <v>3.5</v>
      </c>
      <c r="I35" s="19" t="s">
        <v>18</v>
      </c>
      <c r="J35" s="29">
        <v>6.5</v>
      </c>
      <c r="K35" s="29">
        <v>6</v>
      </c>
      <c r="L35" s="29" t="s">
        <v>18</v>
      </c>
      <c r="M35" s="18">
        <v>0.7</v>
      </c>
      <c r="N35" s="1"/>
      <c r="O35" s="1"/>
    </row>
    <row r="36" s="5" customFormat="1" ht="50" customHeight="1" spans="1:15">
      <c r="A36" s="18">
        <v>29</v>
      </c>
      <c r="B36" s="29" t="s">
        <v>95</v>
      </c>
      <c r="C36" s="29" t="s">
        <v>105</v>
      </c>
      <c r="D36" s="21" t="s">
        <v>106</v>
      </c>
      <c r="E36" s="35" t="s">
        <v>107</v>
      </c>
      <c r="F36" s="21" t="s">
        <v>22</v>
      </c>
      <c r="G36" s="20">
        <v>4.5</v>
      </c>
      <c r="H36" s="20">
        <v>3.5</v>
      </c>
      <c r="I36" s="19" t="s">
        <v>18</v>
      </c>
      <c r="J36" s="29">
        <v>6.5</v>
      </c>
      <c r="K36" s="29">
        <v>6</v>
      </c>
      <c r="L36" s="29" t="s">
        <v>18</v>
      </c>
      <c r="M36" s="18">
        <v>0.825</v>
      </c>
      <c r="N36" s="1"/>
      <c r="O36" s="1"/>
    </row>
    <row r="37" s="5" customFormat="1" ht="50" customHeight="1" spans="1:15">
      <c r="A37" s="18">
        <v>30</v>
      </c>
      <c r="B37" s="29" t="s">
        <v>95</v>
      </c>
      <c r="C37" s="29" t="s">
        <v>105</v>
      </c>
      <c r="D37" s="21" t="s">
        <v>108</v>
      </c>
      <c r="E37" s="21" t="s">
        <v>109</v>
      </c>
      <c r="F37" s="21" t="s">
        <v>22</v>
      </c>
      <c r="G37" s="20">
        <v>4.5</v>
      </c>
      <c r="H37" s="20">
        <v>3.5</v>
      </c>
      <c r="I37" s="19" t="s">
        <v>18</v>
      </c>
      <c r="J37" s="29">
        <v>6.5</v>
      </c>
      <c r="K37" s="29">
        <v>6</v>
      </c>
      <c r="L37" s="29" t="s">
        <v>18</v>
      </c>
      <c r="M37" s="18">
        <v>0.48</v>
      </c>
      <c r="N37" s="1"/>
      <c r="O37" s="1"/>
    </row>
    <row r="38" s="5" customFormat="1" ht="50" customHeight="1" spans="1:15">
      <c r="A38" s="32">
        <v>31</v>
      </c>
      <c r="B38" s="29" t="s">
        <v>95</v>
      </c>
      <c r="C38" s="29" t="s">
        <v>110</v>
      </c>
      <c r="D38" s="21" t="s">
        <v>111</v>
      </c>
      <c r="E38" s="19" t="s">
        <v>112</v>
      </c>
      <c r="F38" s="19" t="s">
        <v>17</v>
      </c>
      <c r="G38" s="20">
        <v>4.5</v>
      </c>
      <c r="H38" s="20">
        <v>4</v>
      </c>
      <c r="I38" s="19" t="s">
        <v>18</v>
      </c>
      <c r="J38" s="19">
        <v>7.5</v>
      </c>
      <c r="K38" s="19">
        <v>6.5</v>
      </c>
      <c r="L38" s="19" t="s">
        <v>18</v>
      </c>
      <c r="M38" s="19">
        <v>6.2</v>
      </c>
      <c r="N38" s="1"/>
      <c r="O38" s="1"/>
    </row>
    <row r="39" s="5" customFormat="1" ht="50" customHeight="1" spans="1:15">
      <c r="A39" s="32">
        <v>32</v>
      </c>
      <c r="B39" s="29" t="s">
        <v>95</v>
      </c>
      <c r="C39" s="29" t="s">
        <v>110</v>
      </c>
      <c r="D39" s="21" t="s">
        <v>113</v>
      </c>
      <c r="E39" s="21" t="s">
        <v>112</v>
      </c>
      <c r="F39" s="19" t="s">
        <v>17</v>
      </c>
      <c r="G39" s="20">
        <v>4</v>
      </c>
      <c r="H39" s="20">
        <v>3.5</v>
      </c>
      <c r="I39" s="19" t="s">
        <v>18</v>
      </c>
      <c r="J39" s="19">
        <v>7.5</v>
      </c>
      <c r="K39" s="19">
        <v>6.5</v>
      </c>
      <c r="L39" s="19" t="s">
        <v>18</v>
      </c>
      <c r="M39" s="19">
        <v>2.143</v>
      </c>
      <c r="N39" s="1"/>
      <c r="O39" s="1"/>
    </row>
    <row r="40" s="5" customFormat="1" ht="50" customHeight="1" spans="1:15">
      <c r="A40" s="32">
        <v>33</v>
      </c>
      <c r="B40" s="29" t="s">
        <v>95</v>
      </c>
      <c r="C40" s="29" t="s">
        <v>114</v>
      </c>
      <c r="D40" s="21" t="s">
        <v>115</v>
      </c>
      <c r="E40" s="21" t="s">
        <v>116</v>
      </c>
      <c r="F40" s="21" t="s">
        <v>45</v>
      </c>
      <c r="G40" s="20">
        <v>4.5</v>
      </c>
      <c r="H40" s="20">
        <v>3.5</v>
      </c>
      <c r="I40" s="19" t="s">
        <v>18</v>
      </c>
      <c r="J40" s="29">
        <v>6.5</v>
      </c>
      <c r="K40" s="29">
        <v>6</v>
      </c>
      <c r="L40" s="29" t="s">
        <v>18</v>
      </c>
      <c r="M40" s="18">
        <v>1.5</v>
      </c>
      <c r="N40" s="1"/>
      <c r="O40" s="1"/>
    </row>
    <row r="41" s="6" customFormat="1" ht="50" customHeight="1" spans="1:15">
      <c r="A41" s="23" t="s">
        <v>95</v>
      </c>
      <c r="B41" s="24"/>
      <c r="C41" s="24"/>
      <c r="D41" s="25"/>
      <c r="E41" s="36"/>
      <c r="F41" s="31"/>
      <c r="G41" s="27"/>
      <c r="H41" s="27"/>
      <c r="I41" s="31"/>
      <c r="J41" s="31"/>
      <c r="K41" s="31"/>
      <c r="L41" s="31"/>
      <c r="M41" s="31">
        <f>SUM(M33:M40)</f>
        <v>16.148</v>
      </c>
      <c r="N41" s="4"/>
      <c r="O41" s="4"/>
    </row>
    <row r="42" ht="50" customHeight="1" spans="1:15">
      <c r="A42" s="18">
        <v>34</v>
      </c>
      <c r="B42" s="19" t="s">
        <v>117</v>
      </c>
      <c r="C42" s="19" t="s">
        <v>118</v>
      </c>
      <c r="D42" s="21" t="s">
        <v>119</v>
      </c>
      <c r="E42" s="21" t="s">
        <v>112</v>
      </c>
      <c r="F42" s="19" t="s">
        <v>17</v>
      </c>
      <c r="G42" s="20">
        <v>5.5</v>
      </c>
      <c r="H42" s="20">
        <v>5</v>
      </c>
      <c r="I42" s="19" t="s">
        <v>18</v>
      </c>
      <c r="J42" s="19">
        <v>7.5</v>
      </c>
      <c r="K42" s="19">
        <v>6.5</v>
      </c>
      <c r="L42" s="19" t="s">
        <v>18</v>
      </c>
      <c r="M42" s="21">
        <v>1.119</v>
      </c>
      <c r="N42" s="1">
        <f>K46-H46</f>
        <v>2.5</v>
      </c>
      <c r="O42" s="1">
        <f>N42*M46*1000</f>
        <v>1175</v>
      </c>
    </row>
    <row r="43" ht="50" customHeight="1" spans="1:15">
      <c r="A43" s="18">
        <v>35</v>
      </c>
      <c r="B43" s="21" t="s">
        <v>117</v>
      </c>
      <c r="C43" s="21" t="s">
        <v>120</v>
      </c>
      <c r="D43" s="19" t="s">
        <v>121</v>
      </c>
      <c r="E43" s="19" t="s">
        <v>122</v>
      </c>
      <c r="F43" s="19" t="s">
        <v>22</v>
      </c>
      <c r="G43" s="20">
        <v>4.5</v>
      </c>
      <c r="H43" s="20">
        <v>3.5</v>
      </c>
      <c r="I43" s="19" t="s">
        <v>18</v>
      </c>
      <c r="J43" s="29">
        <v>6.5</v>
      </c>
      <c r="K43" s="29">
        <v>6</v>
      </c>
      <c r="L43" s="29" t="s">
        <v>18</v>
      </c>
      <c r="M43" s="29">
        <v>0.2</v>
      </c>
      <c r="N43" s="1">
        <f>K20-H20</f>
        <v>2.5</v>
      </c>
      <c r="O43" s="1">
        <f>N43*M20*1000</f>
        <v>1160</v>
      </c>
    </row>
    <row r="44" ht="50" customHeight="1" spans="1:15">
      <c r="A44" s="18">
        <v>36</v>
      </c>
      <c r="B44" s="21" t="s">
        <v>117</v>
      </c>
      <c r="C44" s="21" t="s">
        <v>123</v>
      </c>
      <c r="D44" s="19" t="s">
        <v>124</v>
      </c>
      <c r="E44" s="21" t="s">
        <v>125</v>
      </c>
      <c r="F44" s="19" t="s">
        <v>22</v>
      </c>
      <c r="G44" s="20">
        <v>5</v>
      </c>
      <c r="H44" s="20">
        <v>3.5</v>
      </c>
      <c r="I44" s="19" t="s">
        <v>18</v>
      </c>
      <c r="J44" s="29">
        <v>6.5</v>
      </c>
      <c r="K44" s="29">
        <v>6</v>
      </c>
      <c r="L44" s="29" t="s">
        <v>18</v>
      </c>
      <c r="M44" s="18">
        <v>1.78</v>
      </c>
      <c r="N44" s="1">
        <f>K12-H12</f>
        <v>2.5</v>
      </c>
      <c r="O44" s="1">
        <f>N44*M12*1000</f>
        <v>1057.5</v>
      </c>
    </row>
    <row r="45" ht="50" customHeight="1" spans="1:13">
      <c r="A45" s="18">
        <v>37</v>
      </c>
      <c r="B45" s="19" t="s">
        <v>117</v>
      </c>
      <c r="C45" s="19" t="s">
        <v>126</v>
      </c>
      <c r="D45" s="19" t="s">
        <v>127</v>
      </c>
      <c r="E45" s="19" t="s">
        <v>128</v>
      </c>
      <c r="F45" s="19" t="s">
        <v>22</v>
      </c>
      <c r="G45" s="20">
        <v>4.5</v>
      </c>
      <c r="H45" s="20">
        <v>3.5</v>
      </c>
      <c r="I45" s="19" t="s">
        <v>18</v>
      </c>
      <c r="J45" s="29">
        <v>6.5</v>
      </c>
      <c r="K45" s="29">
        <v>6</v>
      </c>
      <c r="L45" s="29" t="s">
        <v>18</v>
      </c>
      <c r="M45" s="19">
        <v>1.3</v>
      </c>
    </row>
    <row r="46" ht="50" customHeight="1" spans="1:15">
      <c r="A46" s="18">
        <v>38</v>
      </c>
      <c r="B46" s="21" t="s">
        <v>117</v>
      </c>
      <c r="C46" s="21" t="s">
        <v>118</v>
      </c>
      <c r="D46" s="19" t="s">
        <v>129</v>
      </c>
      <c r="E46" s="35" t="s">
        <v>130</v>
      </c>
      <c r="F46" s="19" t="s">
        <v>22</v>
      </c>
      <c r="G46" s="20">
        <v>4.5</v>
      </c>
      <c r="H46" s="20">
        <v>3.5</v>
      </c>
      <c r="I46" s="19" t="s">
        <v>18</v>
      </c>
      <c r="J46" s="29">
        <v>6.5</v>
      </c>
      <c r="K46" s="29">
        <v>6</v>
      </c>
      <c r="L46" s="29" t="s">
        <v>18</v>
      </c>
      <c r="M46" s="35">
        <v>0.47</v>
      </c>
      <c r="N46" s="1">
        <f>K13-H13</f>
        <v>2.5</v>
      </c>
      <c r="O46" s="1">
        <f>N46*M13*1000</f>
        <v>597.5</v>
      </c>
    </row>
    <row r="47" s="4" customFormat="1" ht="50" customHeight="1" spans="1:15">
      <c r="A47" s="23" t="s">
        <v>117</v>
      </c>
      <c r="B47" s="37"/>
      <c r="C47" s="37"/>
      <c r="D47" s="38"/>
      <c r="E47" s="39"/>
      <c r="F47" s="39"/>
      <c r="G47" s="40"/>
      <c r="H47" s="39"/>
      <c r="I47" s="49"/>
      <c r="J47" s="39"/>
      <c r="K47" s="39"/>
      <c r="L47" s="39"/>
      <c r="M47" s="43">
        <f>SUM(M42:M46)</f>
        <v>4.869</v>
      </c>
      <c r="N47" s="4">
        <f>K15-H15</f>
        <v>2.5</v>
      </c>
      <c r="O47" s="4">
        <f>N47*M15*1000</f>
        <v>1242.5</v>
      </c>
    </row>
    <row r="48" ht="50" customHeight="1" spans="1:13">
      <c r="A48" s="41" t="s">
        <v>131</v>
      </c>
      <c r="B48" s="42"/>
      <c r="C48" s="42"/>
      <c r="D48" s="43" t="s">
        <v>132</v>
      </c>
      <c r="E48" s="43"/>
      <c r="F48" s="43"/>
      <c r="G48" s="43"/>
      <c r="H48" s="43"/>
      <c r="I48" s="50"/>
      <c r="J48" s="43"/>
      <c r="K48" s="43"/>
      <c r="L48" s="43"/>
      <c r="M48" s="43">
        <f>M47+M41+M32+M21+M18+M10</f>
        <v>66.434</v>
      </c>
    </row>
    <row r="49" ht="50" customHeight="1" spans="1:13">
      <c r="A49" s="44"/>
      <c r="B49" s="45"/>
      <c r="C49" s="45"/>
      <c r="D49" s="43" t="s">
        <v>133</v>
      </c>
      <c r="E49" s="43"/>
      <c r="F49" s="43"/>
      <c r="G49" s="43"/>
      <c r="H49" s="43"/>
      <c r="I49" s="50"/>
      <c r="J49" s="43"/>
      <c r="K49" s="43"/>
      <c r="L49" s="43"/>
      <c r="M49" s="43" t="s">
        <v>134</v>
      </c>
    </row>
  </sheetData>
  <autoFilter ref="A3:M49">
    <extLst/>
  </autoFilter>
  <mergeCells count="18">
    <mergeCell ref="A1:M1"/>
    <mergeCell ref="G2:I2"/>
    <mergeCell ref="J2:L2"/>
    <mergeCell ref="A10:D10"/>
    <mergeCell ref="A18:D18"/>
    <mergeCell ref="A21:D21"/>
    <mergeCell ref="A32:D32"/>
    <mergeCell ref="A41:D41"/>
    <mergeCell ref="A47:D47"/>
    <mergeCell ref="A2:A3"/>
    <mergeCell ref="B2:B3"/>
    <mergeCell ref="C2:C3"/>
    <mergeCell ref="D2:D3"/>
    <mergeCell ref="E2:E3"/>
    <mergeCell ref="F2:F3"/>
    <mergeCell ref="M2:M3"/>
    <mergeCell ref="N6:P7"/>
    <mergeCell ref="A48:C49"/>
  </mergeCells>
  <pageMargins left="0.354166666666667" right="0.196527777777778" top="0.235416666666667" bottom="0.235416666666667" header="0.432638888888889" footer="0.432638888888889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2025农村公路各镇建设进展情况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蔡晓琪</cp:lastModifiedBy>
  <dcterms:created xsi:type="dcterms:W3CDTF">2025-03-17T19:43:00Z</dcterms:created>
  <cp:lastPrinted>2025-11-27T17:14:00Z</cp:lastPrinted>
  <dcterms:modified xsi:type="dcterms:W3CDTF">2026-04-13T06:55:37Z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9594C75D82DB008323544369B3C973EB</vt:lpwstr>
  </property>
  <property fmtid="{D5CDD505-2E9C-101B-9397-08002B2CF9AE}" pid="3" name="KSOProductBuildVer">
    <vt:lpwstr>2052-11.8.2.10393</vt:lpwstr>
  </property>
  <property fmtid="{D5CDD505-2E9C-101B-9397-08002B2CF9AE}" pid="4" name="KSOReadingLayout">
    <vt:bool>true</vt:bool>
  </property>
</Properties>
</file>