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1栋 19套下浮7.76% " sheetId="24" r:id="rId1"/>
    <sheet name="2栋 59套下浮5.4%" sheetId="21" r:id="rId2"/>
    <sheet name="3栋 5套下浮5.4%" sheetId="25" r:id="rId3"/>
    <sheet name="4栋 27套下浮5.4%" sheetId="23" r:id="rId4"/>
  </sheets>
  <definedNames>
    <definedName name="_xlnm._FilterDatabase" localSheetId="0" hidden="1">'1栋 19套下浮7.76% '!$A$7:$P$34</definedName>
    <definedName name="_xlnm._FilterDatabase" localSheetId="1" hidden="1">'2栋 59套下浮5.4%'!$A$7:$O$74</definedName>
    <definedName name="_xlnm._FilterDatabase" localSheetId="2" hidden="1">'3栋 5套下浮5.4%'!$A$7:$O$20</definedName>
    <definedName name="_xlnm._FilterDatabase" localSheetId="3" hidden="1">'4栋 27套下浮5.4%'!$A$7:$O$42</definedName>
    <definedName name="_xlnm.Print_Area" localSheetId="0">'1栋 19套下浮7.76% '!$A$1:$P$34</definedName>
    <definedName name="_xlnm.Print_Titles" localSheetId="0">'1栋 19套下浮7.76% '!$1:$7</definedName>
    <definedName name="_xlnm.Print_Area" localSheetId="1">'2栋 59套下浮5.4%'!$A$1:$O$74</definedName>
    <definedName name="_xlnm.Print_Titles" localSheetId="1">'2栋 59套下浮5.4%'!$1:$7</definedName>
  </definedNames>
  <calcPr calcId="144525"/>
</workbook>
</file>

<file path=xl/sharedStrings.xml><?xml version="1.0" encoding="utf-8"?>
<sst xmlns="http://schemas.openxmlformats.org/spreadsheetml/2006/main" count="565" uniqueCount="41">
  <si>
    <t>商品房销售价目表</t>
  </si>
  <si>
    <r>
      <t>房地产开发企业名称或中介服务机构名称：</t>
    </r>
    <r>
      <rPr>
        <u/>
        <sz val="14"/>
        <color theme="1"/>
        <rFont val="仿宋_GB2312"/>
        <charset val="134"/>
      </rPr>
      <t xml:space="preserve"> 佛冈县港深房地产开发有限公司  </t>
    </r>
  </si>
  <si>
    <t>项目名称：</t>
  </si>
  <si>
    <t>佛冈勤天里</t>
  </si>
  <si>
    <t>地址：</t>
  </si>
  <si>
    <t>佛冈县石角镇环城东路南侧</t>
  </si>
  <si>
    <t>销售价格备案编号：[2026]041号</t>
  </si>
  <si>
    <t>日期：</t>
  </si>
  <si>
    <t>序号</t>
  </si>
  <si>
    <t>幢（栋）号</t>
  </si>
  <si>
    <t>房号</t>
  </si>
  <si>
    <t>楼层</t>
  </si>
  <si>
    <t>户型</t>
  </si>
  <si>
    <t>层高（m）</t>
  </si>
  <si>
    <r>
      <t>原建筑面积
（m</t>
    </r>
    <r>
      <rPr>
        <vertAlign val="superscript"/>
        <sz val="14"/>
        <color theme="1"/>
        <rFont val="仿宋_GB2312"/>
        <charset val="134"/>
      </rPr>
      <t>2</t>
    </r>
    <r>
      <rPr>
        <sz val="14"/>
        <color theme="1"/>
        <rFont val="仿宋_GB2312"/>
        <charset val="134"/>
      </rPr>
      <t>）</t>
    </r>
  </si>
  <si>
    <r>
      <t>现建筑面积（m</t>
    </r>
    <r>
      <rPr>
        <vertAlign val="superscript"/>
        <sz val="14"/>
        <color theme="1"/>
        <rFont val="仿宋_GB2312"/>
        <charset val="134"/>
      </rPr>
      <t>2</t>
    </r>
    <r>
      <rPr>
        <sz val="14"/>
        <color theme="1"/>
        <rFont val="仿宋_GB2312"/>
        <charset val="134"/>
      </rPr>
      <t>）</t>
    </r>
  </si>
  <si>
    <r>
      <t>分摊的共有建筑面积（m</t>
    </r>
    <r>
      <rPr>
        <vertAlign val="superscript"/>
        <sz val="14"/>
        <color theme="1"/>
        <rFont val="仿宋_GB2312"/>
        <charset val="134"/>
      </rPr>
      <t>2</t>
    </r>
    <r>
      <rPr>
        <sz val="14"/>
        <color theme="1"/>
        <rFont val="仿宋_GB2312"/>
        <charset val="134"/>
      </rPr>
      <t>）</t>
    </r>
  </si>
  <si>
    <r>
      <t>现套内建筑面积（m</t>
    </r>
    <r>
      <rPr>
        <vertAlign val="superscript"/>
        <sz val="14"/>
        <color theme="1"/>
        <rFont val="仿宋_GB2312"/>
        <charset val="134"/>
      </rPr>
      <t>2</t>
    </r>
    <r>
      <rPr>
        <sz val="14"/>
        <color theme="1"/>
        <rFont val="仿宋_GB2312"/>
        <charset val="134"/>
      </rPr>
      <t>）</t>
    </r>
  </si>
  <si>
    <r>
      <t>原建筑面积单价（元/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）</t>
    </r>
  </si>
  <si>
    <r>
      <t>现建筑面积单价（元/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）</t>
    </r>
  </si>
  <si>
    <t>原总售价（元）</t>
  </si>
  <si>
    <t>现总售价（元）</t>
  </si>
  <si>
    <t>销售状态</t>
  </si>
  <si>
    <t>备注</t>
  </si>
  <si>
    <t>1栋</t>
  </si>
  <si>
    <t>二居室</t>
  </si>
  <si>
    <t>现售</t>
  </si>
  <si>
    <t>毛坯</t>
  </si>
  <si>
    <t>三居室</t>
  </si>
  <si>
    <t>本楼栋总面积/均价</t>
  </si>
  <si>
    <r>
      <t>本栋销售住宅共168套，本次申请住宅共19套，销售住宅总建筑面积：2020.29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，套内面积：1671.35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，分摊面积：348.94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，销售均价：6932.95元/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（建筑面积）、8398.68元/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（套内建筑面积）</t>
    </r>
  </si>
  <si>
    <t>注：1、销售价格构成包括合理的开发建设成本、费用、税金和利润等。与商品房配套建设的各项基础设施，包括供水、供电、供气、通讯、有线电视、安全监控系统、信报箱等建设费用，一律计入开发建设成本，不得在房价外另行收取。</t>
  </si>
  <si>
    <t xml:space="preserve">    2、建筑面积=套内建筑面积+分摊的共有建筑面积。</t>
  </si>
  <si>
    <t>监制机关：</t>
  </si>
  <si>
    <t>价格举报投诉电话：12345</t>
  </si>
  <si>
    <t>2栋</t>
  </si>
  <si>
    <r>
      <t>本栋销售住宅共179 套，本次申请住宅共59套，销售住宅总建筑面积：6748.42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，套内面积：5579.75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，分摊面积：1168.67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，销售均价：7000.4元/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（建筑面积）、8466.62元/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（套内建筑面积）</t>
    </r>
  </si>
  <si>
    <t>3栋</t>
  </si>
  <si>
    <r>
      <t>本栋销售住宅共187套，本次申请住宅共5套，销售住宅总建筑面积：540.4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，套内面积：444.59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，分摊面积：95.81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，销售均价：7000.4元/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（建筑面积）、8509元/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（套内建筑面积）</t>
    </r>
  </si>
  <si>
    <t>4栋</t>
  </si>
  <si>
    <r>
      <t>本栋销售住宅共168套，本次申请住宅共31套，销售住宅总建筑面积：3569.77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，套内面积：2936.1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，分摊面积：633.67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，销售均价：7000.4元/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（建筑面积）、8511.24元/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（套内建筑面积）</t>
    </r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</si>
</sst>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\(0.00\)"/>
    <numFmt numFmtId="178" formatCode="yyyy&quot;年&quot;m&quot;月&quot;d&quot;日&quot;;@"/>
    <numFmt numFmtId="179" formatCode="0_ "/>
    <numFmt numFmtId="180" formatCode="0.0000_);\(0.0000\)"/>
  </numFmts>
  <fonts count="32">
    <font>
      <sz val="12"/>
      <name val="宋体"/>
      <charset val="134"/>
    </font>
    <font>
      <sz val="12"/>
      <color theme="1"/>
      <name val="宋体"/>
      <charset val="134"/>
    </font>
    <font>
      <sz val="16"/>
      <color theme="1"/>
      <name val="宋体"/>
      <charset val="134"/>
    </font>
    <font>
      <sz val="12"/>
      <color theme="1"/>
      <name val="仿宋_GB2312"/>
      <charset val="134"/>
    </font>
    <font>
      <sz val="18"/>
      <color theme="1"/>
      <name val="仿宋_GB2312"/>
      <charset val="134"/>
    </font>
    <font>
      <sz val="18"/>
      <color theme="1"/>
      <name val="方正小标宋_GBK"/>
      <charset val="134"/>
    </font>
    <font>
      <sz val="14"/>
      <color theme="1"/>
      <name val="仿宋_GB2312"/>
      <charset val="134"/>
    </font>
    <font>
      <sz val="14"/>
      <color theme="1"/>
      <name val="仿宋_GB2312"/>
      <charset val="0"/>
    </font>
    <font>
      <sz val="14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Arial"/>
      <charset val="0"/>
    </font>
    <font>
      <u/>
      <sz val="14"/>
      <color theme="1"/>
      <name val="仿宋_GB2312"/>
      <charset val="134"/>
    </font>
    <font>
      <vertAlign val="superscript"/>
      <sz val="14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/>
  </cellStyleXfs>
  <cellXfs count="6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 shrinkToFit="1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2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shrinkToFit="1"/>
    </xf>
    <xf numFmtId="176" fontId="6" fillId="0" borderId="2" xfId="49" applyNumberFormat="1" applyFont="1" applyFill="1" applyBorder="1" applyAlignment="1">
      <alignment horizontal="center" vertical="center" shrinkToFi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176" fontId="3" fillId="0" borderId="0" xfId="0" applyNumberFormat="1" applyFont="1" applyFill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>
      <alignment vertical="center"/>
    </xf>
    <xf numFmtId="176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left" vertical="center"/>
    </xf>
    <xf numFmtId="176" fontId="6" fillId="0" borderId="0" xfId="0" applyNumberFormat="1" applyFont="1" applyFill="1" applyAlignment="1">
      <alignment horizontal="left" vertical="center"/>
    </xf>
    <xf numFmtId="176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>
      <alignment vertical="center"/>
    </xf>
    <xf numFmtId="176" fontId="6" fillId="0" borderId="0" xfId="0" applyNumberFormat="1" applyFont="1" applyFill="1" applyAlignment="1">
      <alignment horizontal="left" vertical="center" wrapText="1"/>
    </xf>
    <xf numFmtId="176" fontId="6" fillId="0" borderId="0" xfId="0" applyNumberFormat="1" applyFont="1" applyFill="1" applyAlignment="1">
      <alignment horizontal="center" vertical="center" wrapText="1"/>
    </xf>
    <xf numFmtId="178" fontId="6" fillId="0" borderId="0" xfId="0" applyNumberFormat="1" applyFont="1" applyFill="1" applyAlignment="1">
      <alignment horizontal="left" vertical="center"/>
    </xf>
    <xf numFmtId="178" fontId="6" fillId="0" borderId="0" xfId="0" applyNumberFormat="1" applyFont="1" applyFill="1" applyAlignment="1">
      <alignment horizontal="center" vertical="center"/>
    </xf>
    <xf numFmtId="179" fontId="6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>
      <alignment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 shrinkToFit="1"/>
    </xf>
    <xf numFmtId="0" fontId="8" fillId="0" borderId="0" xfId="0" applyFont="1" applyFill="1">
      <alignment vertical="center"/>
    </xf>
    <xf numFmtId="176" fontId="6" fillId="0" borderId="0" xfId="0" applyNumberFormat="1" applyFont="1" applyFill="1" applyBorder="1" applyAlignment="1">
      <alignment horizontal="left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80" fontId="6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>
      <alignment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176" fontId="6" fillId="0" borderId="2" xfId="0" applyNumberFormat="1" applyFont="1" applyFill="1" applyBorder="1" applyAlignment="1">
      <alignment horizontal="center" vertical="center" shrinkToFit="1"/>
    </xf>
    <xf numFmtId="177" fontId="6" fillId="0" borderId="2" xfId="49" applyNumberFormat="1" applyFont="1" applyFill="1" applyBorder="1" applyAlignment="1">
      <alignment horizontal="center" vertical="center" shrinkToFit="1"/>
    </xf>
    <xf numFmtId="180" fontId="6" fillId="0" borderId="0" xfId="0" applyNumberFormat="1" applyFont="1" applyFill="1" applyAlignment="1">
      <alignment horizontal="center" vertical="center" wrapText="1"/>
    </xf>
    <xf numFmtId="0" fontId="2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4"/>
  <sheetViews>
    <sheetView tabSelected="1" zoomScale="85" zoomScaleNormal="85" workbookViewId="0">
      <pane ySplit="7" topLeftCell="A8" activePane="bottomLeft" state="frozen"/>
      <selection/>
      <selection pane="bottomLeft" activeCell="Q8" sqref="Q8"/>
    </sheetView>
  </sheetViews>
  <sheetFormatPr defaultColWidth="8.75" defaultRowHeight="14.25"/>
  <cols>
    <col min="1" max="1" width="9.85" style="6" customWidth="1"/>
    <col min="2" max="2" width="11.0666666666667" style="6" customWidth="1"/>
    <col min="3" max="3" width="9.99166666666667" style="6" customWidth="1"/>
    <col min="4" max="4" width="5.875" style="6" customWidth="1"/>
    <col min="5" max="5" width="14.5583333333333" style="6" customWidth="1"/>
    <col min="6" max="6" width="10.2916666666667" style="6" customWidth="1"/>
    <col min="7" max="7" width="14.4583333333333" style="6" customWidth="1"/>
    <col min="8" max="11" width="17.675" style="6" customWidth="1"/>
    <col min="12" max="12" width="14.625" style="6" customWidth="1"/>
    <col min="13" max="13" width="19" style="7" customWidth="1"/>
    <col min="14" max="14" width="21.175" style="8" customWidth="1"/>
    <col min="15" max="15" width="12.675" style="9" customWidth="1"/>
    <col min="16" max="16" width="10.175" style="6" customWidth="1"/>
    <col min="17" max="16384" width="8.75" style="10"/>
  </cols>
  <sheetData>
    <row r="1" s="1" customFormat="1" spans="1:16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30"/>
      <c r="N1" s="31"/>
      <c r="O1" s="32"/>
      <c r="P1" s="11"/>
    </row>
    <row r="2" s="1" customFormat="1" ht="22.5" spans="1:16">
      <c r="A2" s="12"/>
      <c r="B2" s="13" t="s">
        <v>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33"/>
      <c r="N2" s="33"/>
      <c r="O2" s="13"/>
      <c r="P2" s="13"/>
    </row>
    <row r="3" s="1" customFormat="1" ht="22.5" spans="1:16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34"/>
      <c r="N3" s="35"/>
      <c r="O3" s="36"/>
      <c r="P3" s="12"/>
    </row>
    <row r="4" s="1" customFormat="1" ht="18.75" spans="1:16">
      <c r="A4" s="14" t="s">
        <v>1</v>
      </c>
      <c r="B4" s="14"/>
      <c r="C4" s="14"/>
      <c r="D4" s="14"/>
      <c r="E4" s="14"/>
      <c r="F4" s="15"/>
      <c r="G4" s="15"/>
      <c r="H4" s="15"/>
      <c r="I4" s="15"/>
      <c r="J4" s="37"/>
      <c r="K4" s="16"/>
      <c r="L4" s="38" t="s">
        <v>2</v>
      </c>
      <c r="M4" s="39" t="s">
        <v>3</v>
      </c>
      <c r="N4" s="40"/>
      <c r="O4" s="41"/>
      <c r="P4" s="17"/>
    </row>
    <row r="5" s="1" customFormat="1" ht="19" customHeight="1" spans="1:16">
      <c r="A5" s="16"/>
      <c r="B5" s="17"/>
      <c r="C5" s="17"/>
      <c r="D5" s="17"/>
      <c r="E5" s="17"/>
      <c r="F5" s="17"/>
      <c r="G5" s="17"/>
      <c r="H5" s="17"/>
      <c r="I5" s="17"/>
      <c r="J5" s="16"/>
      <c r="K5" s="16"/>
      <c r="L5" s="42" t="s">
        <v>4</v>
      </c>
      <c r="M5" s="43" t="s">
        <v>5</v>
      </c>
      <c r="N5" s="44"/>
      <c r="O5" s="44"/>
      <c r="P5" s="43"/>
    </row>
    <row r="6" s="1" customFormat="1" ht="18.75" spans="1:16">
      <c r="A6" s="18" t="s">
        <v>6</v>
      </c>
      <c r="B6" s="18"/>
      <c r="C6" s="18"/>
      <c r="D6" s="18"/>
      <c r="E6" s="18"/>
      <c r="F6" s="18"/>
      <c r="G6" s="18"/>
      <c r="H6" s="18"/>
      <c r="I6" s="18"/>
      <c r="J6" s="18"/>
      <c r="K6" s="16"/>
      <c r="L6" s="38" t="s">
        <v>7</v>
      </c>
      <c r="M6" s="45">
        <v>46101</v>
      </c>
      <c r="N6" s="46"/>
      <c r="O6" s="46"/>
      <c r="P6" s="45"/>
    </row>
    <row r="7" s="2" customFormat="1" ht="54.95" customHeight="1" spans="1:16">
      <c r="A7" s="19" t="s">
        <v>8</v>
      </c>
      <c r="B7" s="20" t="s">
        <v>9</v>
      </c>
      <c r="C7" s="20" t="s">
        <v>10</v>
      </c>
      <c r="D7" s="20" t="s">
        <v>11</v>
      </c>
      <c r="E7" s="20" t="s">
        <v>12</v>
      </c>
      <c r="F7" s="20" t="s">
        <v>13</v>
      </c>
      <c r="G7" s="20" t="s">
        <v>14</v>
      </c>
      <c r="H7" s="20" t="s">
        <v>15</v>
      </c>
      <c r="I7" s="20" t="s">
        <v>16</v>
      </c>
      <c r="J7" s="20" t="s">
        <v>17</v>
      </c>
      <c r="K7" s="20" t="s">
        <v>18</v>
      </c>
      <c r="L7" s="20" t="s">
        <v>19</v>
      </c>
      <c r="M7" s="26" t="s">
        <v>20</v>
      </c>
      <c r="N7" s="47" t="s">
        <v>21</v>
      </c>
      <c r="O7" s="20" t="s">
        <v>22</v>
      </c>
      <c r="P7" s="20" t="s">
        <v>23</v>
      </c>
    </row>
    <row r="8" s="2" customFormat="1" ht="42" customHeight="1" spans="1:16">
      <c r="A8" s="21">
        <v>1</v>
      </c>
      <c r="B8" s="22" t="s">
        <v>24</v>
      </c>
      <c r="C8" s="20">
        <v>301</v>
      </c>
      <c r="D8" s="20">
        <v>3</v>
      </c>
      <c r="E8" s="20" t="s">
        <v>25</v>
      </c>
      <c r="F8" s="22">
        <v>2.95</v>
      </c>
      <c r="G8" s="22">
        <v>82.63</v>
      </c>
      <c r="H8" s="20">
        <v>82.93</v>
      </c>
      <c r="I8" s="20">
        <f t="shared" ref="I8:I26" si="0">H8-J8</f>
        <v>14.32</v>
      </c>
      <c r="J8" s="20">
        <v>68.61</v>
      </c>
      <c r="K8" s="26">
        <v>7620.99</v>
      </c>
      <c r="L8" s="26">
        <f>K8*0.851</f>
        <v>6485.46249</v>
      </c>
      <c r="M8" s="26">
        <v>629722.8</v>
      </c>
      <c r="N8" s="26">
        <f t="shared" ref="N8:N26" si="1">H8*L8</f>
        <v>537839.4042957</v>
      </c>
      <c r="O8" s="26" t="s">
        <v>26</v>
      </c>
      <c r="P8" s="21" t="s">
        <v>27</v>
      </c>
    </row>
    <row r="9" s="2" customFormat="1" ht="42" customHeight="1" spans="1:16">
      <c r="A9" s="21">
        <v>2</v>
      </c>
      <c r="B9" s="22" t="s">
        <v>24</v>
      </c>
      <c r="C9" s="20">
        <v>403</v>
      </c>
      <c r="D9" s="20">
        <v>4</v>
      </c>
      <c r="E9" s="20" t="s">
        <v>25</v>
      </c>
      <c r="F9" s="22">
        <v>2.95</v>
      </c>
      <c r="G9" s="22">
        <v>81.7</v>
      </c>
      <c r="H9" s="20">
        <v>82.02</v>
      </c>
      <c r="I9" s="20">
        <f t="shared" si="0"/>
        <v>14.17</v>
      </c>
      <c r="J9" s="20">
        <v>67.85</v>
      </c>
      <c r="K9" s="26">
        <v>7836.64</v>
      </c>
      <c r="L9" s="26">
        <f>K9*0.851</f>
        <v>6668.98064</v>
      </c>
      <c r="M9" s="26">
        <v>640253.7</v>
      </c>
      <c r="N9" s="26">
        <f t="shared" si="1"/>
        <v>546989.7920928</v>
      </c>
      <c r="O9" s="26" t="s">
        <v>26</v>
      </c>
      <c r="P9" s="21" t="s">
        <v>27</v>
      </c>
    </row>
    <row r="10" s="2" customFormat="1" ht="42" customHeight="1" spans="1:16">
      <c r="A10" s="21">
        <v>3</v>
      </c>
      <c r="B10" s="22" t="s">
        <v>24</v>
      </c>
      <c r="C10" s="20">
        <v>503</v>
      </c>
      <c r="D10" s="20">
        <v>5</v>
      </c>
      <c r="E10" s="20" t="s">
        <v>25</v>
      </c>
      <c r="F10" s="22">
        <v>2.95</v>
      </c>
      <c r="G10" s="22">
        <v>81.7</v>
      </c>
      <c r="H10" s="20">
        <v>82.02</v>
      </c>
      <c r="I10" s="20">
        <f t="shared" si="0"/>
        <v>14.17</v>
      </c>
      <c r="J10" s="20">
        <v>67.85</v>
      </c>
      <c r="K10" s="26">
        <v>7871.14</v>
      </c>
      <c r="L10" s="26">
        <f>K10*0.851</f>
        <v>6698.34014</v>
      </c>
      <c r="M10" s="26">
        <v>643072.5</v>
      </c>
      <c r="N10" s="26">
        <f t="shared" si="1"/>
        <v>549397.8582828</v>
      </c>
      <c r="O10" s="26" t="s">
        <v>26</v>
      </c>
      <c r="P10" s="21" t="s">
        <v>27</v>
      </c>
    </row>
    <row r="11" s="2" customFormat="1" ht="42" customHeight="1" spans="1:16">
      <c r="A11" s="21">
        <v>4</v>
      </c>
      <c r="B11" s="22" t="s">
        <v>24</v>
      </c>
      <c r="C11" s="20">
        <v>505</v>
      </c>
      <c r="D11" s="20">
        <v>5</v>
      </c>
      <c r="E11" s="20" t="s">
        <v>28</v>
      </c>
      <c r="F11" s="22">
        <v>2.95</v>
      </c>
      <c r="G11" s="22">
        <v>111.93</v>
      </c>
      <c r="H11" s="20">
        <v>112.23</v>
      </c>
      <c r="I11" s="20">
        <f t="shared" si="0"/>
        <v>19.38</v>
      </c>
      <c r="J11" s="20">
        <v>92.85</v>
      </c>
      <c r="K11" s="26">
        <v>7817.38</v>
      </c>
      <c r="L11" s="26">
        <f>K11*0.8955</f>
        <v>7000.46379</v>
      </c>
      <c r="M11" s="26">
        <v>874998.9</v>
      </c>
      <c r="N11" s="26">
        <f t="shared" si="1"/>
        <v>785662.0511517</v>
      </c>
      <c r="O11" s="26" t="s">
        <v>26</v>
      </c>
      <c r="P11" s="21" t="s">
        <v>27</v>
      </c>
    </row>
    <row r="12" s="2" customFormat="1" ht="42" customHeight="1" spans="1:16">
      <c r="A12" s="21">
        <v>5</v>
      </c>
      <c r="B12" s="22" t="s">
        <v>24</v>
      </c>
      <c r="C12" s="20">
        <v>1801</v>
      </c>
      <c r="D12" s="20">
        <v>18</v>
      </c>
      <c r="E12" s="20" t="s">
        <v>25</v>
      </c>
      <c r="F12" s="22">
        <v>2.95</v>
      </c>
      <c r="G12" s="22">
        <v>82.63</v>
      </c>
      <c r="H12" s="20">
        <v>82.93</v>
      </c>
      <c r="I12" s="20">
        <f t="shared" si="0"/>
        <v>14.32</v>
      </c>
      <c r="J12" s="20">
        <v>68.61</v>
      </c>
      <c r="K12" s="26">
        <v>8069.49</v>
      </c>
      <c r="L12" s="26">
        <f>K12*0.851</f>
        <v>6867.13599</v>
      </c>
      <c r="M12" s="26">
        <v>666782.1</v>
      </c>
      <c r="N12" s="26">
        <f t="shared" si="1"/>
        <v>569491.5876507</v>
      </c>
      <c r="O12" s="26" t="s">
        <v>26</v>
      </c>
      <c r="P12" s="21" t="s">
        <v>27</v>
      </c>
    </row>
    <row r="13" s="2" customFormat="1" ht="42" customHeight="1" spans="1:16">
      <c r="A13" s="21">
        <v>6</v>
      </c>
      <c r="B13" s="22" t="s">
        <v>24</v>
      </c>
      <c r="C13" s="20">
        <v>304</v>
      </c>
      <c r="D13" s="20">
        <v>3</v>
      </c>
      <c r="E13" s="20" t="s">
        <v>28</v>
      </c>
      <c r="F13" s="22">
        <v>2.95</v>
      </c>
      <c r="G13" s="22">
        <v>112.07</v>
      </c>
      <c r="H13" s="20">
        <v>112.07</v>
      </c>
      <c r="I13" s="20">
        <f t="shared" si="0"/>
        <v>19.36</v>
      </c>
      <c r="J13" s="20">
        <v>92.71</v>
      </c>
      <c r="K13" s="26">
        <v>7400</v>
      </c>
      <c r="L13" s="26">
        <f t="shared" ref="L13:L26" si="2">K13*0.946</f>
        <v>7000.4</v>
      </c>
      <c r="M13" s="26">
        <f t="shared" ref="M13:M26" si="3">H13*K13</f>
        <v>829318</v>
      </c>
      <c r="N13" s="26">
        <f t="shared" si="1"/>
        <v>784534.828</v>
      </c>
      <c r="O13" s="26" t="s">
        <v>26</v>
      </c>
      <c r="P13" s="21" t="s">
        <v>27</v>
      </c>
    </row>
    <row r="14" s="2" customFormat="1" ht="42" customHeight="1" spans="1:16">
      <c r="A14" s="21">
        <v>7</v>
      </c>
      <c r="B14" s="22" t="s">
        <v>24</v>
      </c>
      <c r="C14" s="20">
        <v>305</v>
      </c>
      <c r="D14" s="20">
        <v>3</v>
      </c>
      <c r="E14" s="20" t="s">
        <v>28</v>
      </c>
      <c r="F14" s="22">
        <v>2.95</v>
      </c>
      <c r="G14" s="22">
        <v>112.23</v>
      </c>
      <c r="H14" s="20">
        <v>112.23</v>
      </c>
      <c r="I14" s="20">
        <f t="shared" si="0"/>
        <v>19.38</v>
      </c>
      <c r="J14" s="20">
        <v>92.85</v>
      </c>
      <c r="K14" s="26">
        <v>7400</v>
      </c>
      <c r="L14" s="26">
        <f t="shared" si="2"/>
        <v>7000.4</v>
      </c>
      <c r="M14" s="26">
        <f t="shared" si="3"/>
        <v>830502</v>
      </c>
      <c r="N14" s="26">
        <f t="shared" si="1"/>
        <v>785654.892</v>
      </c>
      <c r="O14" s="26" t="s">
        <v>26</v>
      </c>
      <c r="P14" s="21" t="s">
        <v>27</v>
      </c>
    </row>
    <row r="15" s="2" customFormat="1" ht="42" customHeight="1" spans="1:16">
      <c r="A15" s="21">
        <v>8</v>
      </c>
      <c r="B15" s="22" t="s">
        <v>24</v>
      </c>
      <c r="C15" s="20">
        <v>404</v>
      </c>
      <c r="D15" s="20">
        <v>4</v>
      </c>
      <c r="E15" s="20" t="s">
        <v>28</v>
      </c>
      <c r="F15" s="22">
        <v>2.95</v>
      </c>
      <c r="G15" s="22">
        <v>112.07</v>
      </c>
      <c r="H15" s="20">
        <v>112.07</v>
      </c>
      <c r="I15" s="20">
        <f t="shared" si="0"/>
        <v>19.36</v>
      </c>
      <c r="J15" s="20">
        <v>92.71</v>
      </c>
      <c r="K15" s="26">
        <v>7400</v>
      </c>
      <c r="L15" s="26">
        <f t="shared" si="2"/>
        <v>7000.4</v>
      </c>
      <c r="M15" s="26">
        <f t="shared" si="3"/>
        <v>829318</v>
      </c>
      <c r="N15" s="26">
        <f t="shared" si="1"/>
        <v>784534.828</v>
      </c>
      <c r="O15" s="26" t="s">
        <v>26</v>
      </c>
      <c r="P15" s="21" t="s">
        <v>27</v>
      </c>
    </row>
    <row r="16" s="2" customFormat="1" ht="42" customHeight="1" spans="1:16">
      <c r="A16" s="21">
        <v>9</v>
      </c>
      <c r="B16" s="22" t="s">
        <v>24</v>
      </c>
      <c r="C16" s="20">
        <v>405</v>
      </c>
      <c r="D16" s="20">
        <v>4</v>
      </c>
      <c r="E16" s="20" t="s">
        <v>28</v>
      </c>
      <c r="F16" s="22">
        <v>2.95</v>
      </c>
      <c r="G16" s="22">
        <v>112.23</v>
      </c>
      <c r="H16" s="20">
        <v>112.23</v>
      </c>
      <c r="I16" s="20">
        <f t="shared" si="0"/>
        <v>19.38</v>
      </c>
      <c r="J16" s="20">
        <v>92.85</v>
      </c>
      <c r="K16" s="26">
        <v>7400</v>
      </c>
      <c r="L16" s="26">
        <f t="shared" si="2"/>
        <v>7000.4</v>
      </c>
      <c r="M16" s="26">
        <f t="shared" si="3"/>
        <v>830502</v>
      </c>
      <c r="N16" s="26">
        <f t="shared" si="1"/>
        <v>785654.892</v>
      </c>
      <c r="O16" s="26" t="s">
        <v>26</v>
      </c>
      <c r="P16" s="21" t="s">
        <v>27</v>
      </c>
    </row>
    <row r="17" s="2" customFormat="1" ht="42" customHeight="1" spans="1:16">
      <c r="A17" s="21">
        <v>10</v>
      </c>
      <c r="B17" s="22" t="s">
        <v>24</v>
      </c>
      <c r="C17" s="20">
        <v>406</v>
      </c>
      <c r="D17" s="20">
        <v>4</v>
      </c>
      <c r="E17" s="20" t="s">
        <v>28</v>
      </c>
      <c r="F17" s="22">
        <v>2.95</v>
      </c>
      <c r="G17" s="22">
        <v>133.21</v>
      </c>
      <c r="H17" s="20">
        <v>133.21</v>
      </c>
      <c r="I17" s="20">
        <f t="shared" si="0"/>
        <v>23.01</v>
      </c>
      <c r="J17" s="20">
        <v>110.2</v>
      </c>
      <c r="K17" s="26">
        <v>7400</v>
      </c>
      <c r="L17" s="26">
        <f t="shared" si="2"/>
        <v>7000.4</v>
      </c>
      <c r="M17" s="26">
        <f t="shared" si="3"/>
        <v>985754</v>
      </c>
      <c r="N17" s="26">
        <f t="shared" si="1"/>
        <v>932523.284</v>
      </c>
      <c r="O17" s="26" t="s">
        <v>26</v>
      </c>
      <c r="P17" s="21" t="s">
        <v>27</v>
      </c>
    </row>
    <row r="18" s="2" customFormat="1" ht="42" customHeight="1" spans="1:16">
      <c r="A18" s="21">
        <v>11</v>
      </c>
      <c r="B18" s="22" t="s">
        <v>24</v>
      </c>
      <c r="C18" s="20">
        <v>604</v>
      </c>
      <c r="D18" s="20">
        <v>6</v>
      </c>
      <c r="E18" s="20" t="s">
        <v>28</v>
      </c>
      <c r="F18" s="22">
        <v>2.95</v>
      </c>
      <c r="G18" s="22">
        <v>112.07</v>
      </c>
      <c r="H18" s="20">
        <v>112.07</v>
      </c>
      <c r="I18" s="20">
        <f t="shared" si="0"/>
        <v>19.36</v>
      </c>
      <c r="J18" s="20">
        <v>92.71</v>
      </c>
      <c r="K18" s="26">
        <v>7400</v>
      </c>
      <c r="L18" s="26">
        <f t="shared" si="2"/>
        <v>7000.4</v>
      </c>
      <c r="M18" s="26">
        <f t="shared" si="3"/>
        <v>829318</v>
      </c>
      <c r="N18" s="26">
        <f t="shared" si="1"/>
        <v>784534.828</v>
      </c>
      <c r="O18" s="26" t="s">
        <v>26</v>
      </c>
      <c r="P18" s="21" t="s">
        <v>27</v>
      </c>
    </row>
    <row r="19" s="2" customFormat="1" ht="42" customHeight="1" spans="1:16">
      <c r="A19" s="21">
        <v>12</v>
      </c>
      <c r="B19" s="22" t="s">
        <v>24</v>
      </c>
      <c r="C19" s="20">
        <v>3005</v>
      </c>
      <c r="D19" s="20">
        <v>30</v>
      </c>
      <c r="E19" s="20" t="s">
        <v>28</v>
      </c>
      <c r="F19" s="22">
        <v>2.95</v>
      </c>
      <c r="G19" s="22">
        <v>112.23</v>
      </c>
      <c r="H19" s="20">
        <v>112.23</v>
      </c>
      <c r="I19" s="20">
        <f t="shared" si="0"/>
        <v>19.38</v>
      </c>
      <c r="J19" s="20">
        <v>92.85</v>
      </c>
      <c r="K19" s="26">
        <v>7400</v>
      </c>
      <c r="L19" s="26">
        <f t="shared" si="2"/>
        <v>7000.4</v>
      </c>
      <c r="M19" s="26">
        <f t="shared" si="3"/>
        <v>830502</v>
      </c>
      <c r="N19" s="26">
        <f t="shared" si="1"/>
        <v>785654.892</v>
      </c>
      <c r="O19" s="26" t="s">
        <v>26</v>
      </c>
      <c r="P19" s="21" t="s">
        <v>27</v>
      </c>
    </row>
    <row r="20" s="2" customFormat="1" ht="42" customHeight="1" spans="1:16">
      <c r="A20" s="21">
        <v>13</v>
      </c>
      <c r="B20" s="22" t="s">
        <v>24</v>
      </c>
      <c r="C20" s="20">
        <v>3102</v>
      </c>
      <c r="D20" s="20">
        <v>31</v>
      </c>
      <c r="E20" s="20" t="s">
        <v>28</v>
      </c>
      <c r="F20" s="22">
        <v>2.95</v>
      </c>
      <c r="G20" s="22">
        <v>95.12</v>
      </c>
      <c r="H20" s="20">
        <v>95.12</v>
      </c>
      <c r="I20" s="20">
        <f t="shared" si="0"/>
        <v>16.43</v>
      </c>
      <c r="J20" s="20">
        <v>78.69</v>
      </c>
      <c r="K20" s="26">
        <v>7400</v>
      </c>
      <c r="L20" s="26">
        <f t="shared" si="2"/>
        <v>7000.4</v>
      </c>
      <c r="M20" s="26">
        <f t="shared" si="3"/>
        <v>703888</v>
      </c>
      <c r="N20" s="26">
        <f t="shared" si="1"/>
        <v>665878.048</v>
      </c>
      <c r="O20" s="26" t="s">
        <v>26</v>
      </c>
      <c r="P20" s="21" t="s">
        <v>27</v>
      </c>
    </row>
    <row r="21" s="2" customFormat="1" ht="42" customHeight="1" spans="1:16">
      <c r="A21" s="21">
        <v>14</v>
      </c>
      <c r="B21" s="22" t="s">
        <v>24</v>
      </c>
      <c r="C21" s="20">
        <v>3104</v>
      </c>
      <c r="D21" s="20">
        <v>31</v>
      </c>
      <c r="E21" s="20" t="s">
        <v>28</v>
      </c>
      <c r="F21" s="22">
        <v>2.95</v>
      </c>
      <c r="G21" s="22">
        <v>112.07</v>
      </c>
      <c r="H21" s="20">
        <v>112.07</v>
      </c>
      <c r="I21" s="20">
        <f t="shared" si="0"/>
        <v>19.36</v>
      </c>
      <c r="J21" s="20">
        <v>92.71</v>
      </c>
      <c r="K21" s="26">
        <v>7400</v>
      </c>
      <c r="L21" s="26">
        <f t="shared" si="2"/>
        <v>7000.4</v>
      </c>
      <c r="M21" s="26">
        <f t="shared" si="3"/>
        <v>829318</v>
      </c>
      <c r="N21" s="26">
        <f t="shared" si="1"/>
        <v>784534.828</v>
      </c>
      <c r="O21" s="26" t="s">
        <v>26</v>
      </c>
      <c r="P21" s="21" t="s">
        <v>27</v>
      </c>
    </row>
    <row r="22" s="2" customFormat="1" ht="42" customHeight="1" spans="1:16">
      <c r="A22" s="21">
        <v>15</v>
      </c>
      <c r="B22" s="22" t="s">
        <v>24</v>
      </c>
      <c r="C22" s="20">
        <v>3105</v>
      </c>
      <c r="D22" s="20">
        <v>31</v>
      </c>
      <c r="E22" s="20" t="s">
        <v>28</v>
      </c>
      <c r="F22" s="22">
        <v>2.95</v>
      </c>
      <c r="G22" s="22">
        <v>112.23</v>
      </c>
      <c r="H22" s="20">
        <v>112.23</v>
      </c>
      <c r="I22" s="20">
        <f t="shared" si="0"/>
        <v>19.38</v>
      </c>
      <c r="J22" s="20">
        <v>92.85</v>
      </c>
      <c r="K22" s="26">
        <v>7400</v>
      </c>
      <c r="L22" s="26">
        <f t="shared" si="2"/>
        <v>7000.4</v>
      </c>
      <c r="M22" s="26">
        <f t="shared" si="3"/>
        <v>830502</v>
      </c>
      <c r="N22" s="26">
        <f t="shared" si="1"/>
        <v>785654.892</v>
      </c>
      <c r="O22" s="26" t="s">
        <v>26</v>
      </c>
      <c r="P22" s="21" t="s">
        <v>27</v>
      </c>
    </row>
    <row r="23" s="2" customFormat="1" ht="42" customHeight="1" spans="1:16">
      <c r="A23" s="21">
        <v>16</v>
      </c>
      <c r="B23" s="22" t="s">
        <v>24</v>
      </c>
      <c r="C23" s="20">
        <v>3202</v>
      </c>
      <c r="D23" s="20">
        <v>32</v>
      </c>
      <c r="E23" s="20" t="s">
        <v>28</v>
      </c>
      <c r="F23" s="22">
        <v>2.95</v>
      </c>
      <c r="G23" s="22">
        <v>95.12</v>
      </c>
      <c r="H23" s="20">
        <v>95.12</v>
      </c>
      <c r="I23" s="20">
        <f t="shared" si="0"/>
        <v>16.43</v>
      </c>
      <c r="J23" s="20">
        <v>78.69</v>
      </c>
      <c r="K23" s="26">
        <v>7400</v>
      </c>
      <c r="L23" s="26">
        <f t="shared" si="2"/>
        <v>7000.4</v>
      </c>
      <c r="M23" s="26">
        <f t="shared" si="3"/>
        <v>703888</v>
      </c>
      <c r="N23" s="26">
        <f t="shared" si="1"/>
        <v>665878.048</v>
      </c>
      <c r="O23" s="26" t="s">
        <v>26</v>
      </c>
      <c r="P23" s="21" t="s">
        <v>27</v>
      </c>
    </row>
    <row r="24" s="2" customFormat="1" ht="42" customHeight="1" spans="1:16">
      <c r="A24" s="21">
        <v>17</v>
      </c>
      <c r="B24" s="22" t="s">
        <v>24</v>
      </c>
      <c r="C24" s="20">
        <v>3204</v>
      </c>
      <c r="D24" s="20">
        <v>32</v>
      </c>
      <c r="E24" s="20" t="s">
        <v>28</v>
      </c>
      <c r="F24" s="22">
        <v>2.95</v>
      </c>
      <c r="G24" s="22">
        <v>112.07</v>
      </c>
      <c r="H24" s="20">
        <v>112.07</v>
      </c>
      <c r="I24" s="20">
        <f t="shared" si="0"/>
        <v>19.36</v>
      </c>
      <c r="J24" s="20">
        <v>92.71</v>
      </c>
      <c r="K24" s="26">
        <v>7400</v>
      </c>
      <c r="L24" s="26">
        <f t="shared" si="2"/>
        <v>7000.4</v>
      </c>
      <c r="M24" s="26">
        <f t="shared" si="3"/>
        <v>829318</v>
      </c>
      <c r="N24" s="26">
        <f t="shared" si="1"/>
        <v>784534.828</v>
      </c>
      <c r="O24" s="26" t="s">
        <v>26</v>
      </c>
      <c r="P24" s="21" t="s">
        <v>27</v>
      </c>
    </row>
    <row r="25" s="2" customFormat="1" ht="42" customHeight="1" spans="1:16">
      <c r="A25" s="21">
        <v>18</v>
      </c>
      <c r="B25" s="22" t="s">
        <v>24</v>
      </c>
      <c r="C25" s="20">
        <v>3205</v>
      </c>
      <c r="D25" s="20">
        <v>32</v>
      </c>
      <c r="E25" s="20" t="s">
        <v>28</v>
      </c>
      <c r="F25" s="22">
        <v>2.95</v>
      </c>
      <c r="G25" s="22">
        <v>112.23</v>
      </c>
      <c r="H25" s="20">
        <v>112.23</v>
      </c>
      <c r="I25" s="20">
        <f t="shared" si="0"/>
        <v>19.38</v>
      </c>
      <c r="J25" s="20">
        <v>92.85</v>
      </c>
      <c r="K25" s="26">
        <v>7400</v>
      </c>
      <c r="L25" s="26">
        <f t="shared" si="2"/>
        <v>7000.4</v>
      </c>
      <c r="M25" s="26">
        <f t="shared" si="3"/>
        <v>830502</v>
      </c>
      <c r="N25" s="26">
        <f t="shared" si="1"/>
        <v>785654.892</v>
      </c>
      <c r="O25" s="26" t="s">
        <v>26</v>
      </c>
      <c r="P25" s="21" t="s">
        <v>27</v>
      </c>
    </row>
    <row r="26" s="2" customFormat="1" ht="42" customHeight="1" spans="1:16">
      <c r="A26" s="21">
        <v>19</v>
      </c>
      <c r="B26" s="22" t="s">
        <v>24</v>
      </c>
      <c r="C26" s="20">
        <v>3206</v>
      </c>
      <c r="D26" s="20">
        <v>32</v>
      </c>
      <c r="E26" s="20" t="s">
        <v>28</v>
      </c>
      <c r="F26" s="22">
        <v>2.95</v>
      </c>
      <c r="G26" s="22">
        <v>133.21</v>
      </c>
      <c r="H26" s="20">
        <v>133.21</v>
      </c>
      <c r="I26" s="20">
        <f t="shared" si="0"/>
        <v>23.01</v>
      </c>
      <c r="J26" s="20">
        <v>110.2</v>
      </c>
      <c r="K26" s="26">
        <v>7400</v>
      </c>
      <c r="L26" s="26">
        <f t="shared" si="2"/>
        <v>7000.4</v>
      </c>
      <c r="M26" s="26">
        <f t="shared" si="3"/>
        <v>985754</v>
      </c>
      <c r="N26" s="26">
        <f t="shared" si="1"/>
        <v>932523.284</v>
      </c>
      <c r="O26" s="26" t="s">
        <v>26</v>
      </c>
      <c r="P26" s="21" t="s">
        <v>27</v>
      </c>
    </row>
    <row r="27" s="4" customFormat="1" ht="46" customHeight="1" spans="1:16">
      <c r="A27" s="21"/>
      <c r="B27" s="24" t="s">
        <v>29</v>
      </c>
      <c r="C27" s="24"/>
      <c r="D27" s="24"/>
      <c r="E27" s="24"/>
      <c r="F27" s="24"/>
      <c r="G27" s="25">
        <f>SUM(G8:G26)</f>
        <v>2018.75</v>
      </c>
      <c r="H27" s="25">
        <f>SUM(H8:H26)</f>
        <v>2020.29</v>
      </c>
      <c r="I27" s="26">
        <f>SUM(I8:I26)</f>
        <v>348.94</v>
      </c>
      <c r="J27" s="26">
        <f>SUM(J8:J26)</f>
        <v>1671.35</v>
      </c>
      <c r="K27" s="26">
        <f>SUM(K8:K26)/19</f>
        <v>7516.61263157895</v>
      </c>
      <c r="L27" s="26">
        <f>SUM(L8:L26)/19</f>
        <v>6932.94647631579</v>
      </c>
      <c r="M27" s="49">
        <f>SUM(M8:M26)</f>
        <v>15133214</v>
      </c>
      <c r="N27" s="26">
        <f>SUM(N8:N26)</f>
        <v>14037131.9574737</v>
      </c>
      <c r="O27" s="26" t="s">
        <v>26</v>
      </c>
      <c r="P27" s="21" t="s">
        <v>27</v>
      </c>
    </row>
    <row r="28" s="5" customFormat="1" ht="56" customHeight="1" spans="1:16">
      <c r="A28" s="59" t="s">
        <v>30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</row>
    <row r="29" s="5" customFormat="1" ht="55" customHeight="1" spans="1:16">
      <c r="A29" s="29" t="s">
        <v>31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</row>
    <row r="30" s="5" customFormat="1" ht="27" customHeight="1" spans="1:16">
      <c r="A30" s="29" t="s">
        <v>32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43"/>
      <c r="O30" s="44"/>
      <c r="P30" s="55"/>
    </row>
    <row r="31" s="5" customFormat="1" ht="30" customHeight="1" spans="1:16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43"/>
      <c r="O31" s="44"/>
      <c r="P31" s="44"/>
    </row>
    <row r="32" s="5" customFormat="1" ht="30" customHeight="1" spans="1:16">
      <c r="A32" s="17" t="s">
        <v>33</v>
      </c>
      <c r="B32" s="17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40"/>
      <c r="O32" s="40"/>
      <c r="P32" s="41"/>
    </row>
    <row r="33" s="5" customFormat="1" ht="30" customHeight="1" spans="1:16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57"/>
      <c r="O33" s="40"/>
      <c r="P33" s="41"/>
    </row>
    <row r="34" s="63" customFormat="1" ht="30" customHeight="1" spans="1:16">
      <c r="A34" s="64" t="s">
        <v>34</v>
      </c>
      <c r="B34" s="64"/>
      <c r="C34" s="64"/>
      <c r="D34" s="64"/>
      <c r="E34" s="64"/>
      <c r="F34" s="64"/>
      <c r="G34" s="64"/>
      <c r="H34" s="64"/>
      <c r="I34" s="64"/>
      <c r="J34" s="65"/>
      <c r="K34" s="65"/>
      <c r="L34" s="65"/>
      <c r="M34" s="65"/>
      <c r="N34" s="66"/>
      <c r="O34" s="66"/>
      <c r="P34" s="67"/>
    </row>
  </sheetData>
  <autoFilter ref="A7:P34">
    <extLst/>
  </autoFilter>
  <mergeCells count="11">
    <mergeCell ref="B2:P2"/>
    <mergeCell ref="M4:P4"/>
    <mergeCell ref="M5:P5"/>
    <mergeCell ref="A6:J6"/>
    <mergeCell ref="M6:P6"/>
    <mergeCell ref="B27:F27"/>
    <mergeCell ref="A28:P28"/>
    <mergeCell ref="A29:P29"/>
    <mergeCell ref="A30:P30"/>
    <mergeCell ref="A32:B32"/>
    <mergeCell ref="A34:F34"/>
  </mergeCells>
  <pageMargins left="0.751388888888889" right="0.751388888888889" top="0.550694444444444" bottom="0.590277777777778" header="0.432638888888889" footer="0.5"/>
  <pageSetup paperSize="9" scale="54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76"/>
  <sheetViews>
    <sheetView zoomScale="70" zoomScaleNormal="70" workbookViewId="0">
      <pane ySplit="7" topLeftCell="A57" activePane="bottomLeft" state="frozen"/>
      <selection/>
      <selection pane="bottomLeft" activeCell="G7" sqref="G7:I7"/>
    </sheetView>
  </sheetViews>
  <sheetFormatPr defaultColWidth="8.75" defaultRowHeight="14.25"/>
  <cols>
    <col min="1" max="1" width="9.85" style="6" customWidth="1"/>
    <col min="2" max="2" width="12.7916666666667" style="6" customWidth="1"/>
    <col min="3" max="3" width="14.375" style="6" customWidth="1"/>
    <col min="4" max="4" width="5.875" style="6" customWidth="1"/>
    <col min="5" max="5" width="14.5583333333333" style="6" customWidth="1"/>
    <col min="6" max="6" width="10.2916666666667" style="6" customWidth="1"/>
    <col min="7" max="10" width="17.675" style="6" customWidth="1"/>
    <col min="11" max="11" width="14.625" style="6" customWidth="1"/>
    <col min="12" max="12" width="20.625" style="7" customWidth="1"/>
    <col min="13" max="13" width="21.175" style="8" customWidth="1"/>
    <col min="14" max="14" width="21.175" style="9" customWidth="1"/>
    <col min="15" max="15" width="13.5" style="6" customWidth="1"/>
    <col min="16" max="16384" width="8.75" style="10"/>
  </cols>
  <sheetData>
    <row r="1" s="1" customFormat="1" spans="1:1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30"/>
      <c r="M1" s="31"/>
      <c r="N1" s="32"/>
      <c r="O1" s="11"/>
    </row>
    <row r="2" s="1" customFormat="1" ht="22.5" spans="1:16">
      <c r="A2" s="12"/>
      <c r="B2" s="13" t="s">
        <v>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33"/>
      <c r="N2" s="33"/>
      <c r="O2" s="13"/>
      <c r="P2" s="13"/>
    </row>
    <row r="3" s="1" customFormat="1" ht="22.5" spans="1:16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34"/>
      <c r="N3" s="35"/>
      <c r="O3" s="36"/>
      <c r="P3" s="12"/>
    </row>
    <row r="4" s="1" customFormat="1" ht="18.75" spans="1:16">
      <c r="A4" s="14" t="s">
        <v>1</v>
      </c>
      <c r="B4" s="14"/>
      <c r="C4" s="14"/>
      <c r="D4" s="14"/>
      <c r="E4" s="14"/>
      <c r="F4" s="15"/>
      <c r="G4" s="15"/>
      <c r="H4" s="15"/>
      <c r="I4" s="15"/>
      <c r="J4" s="37"/>
      <c r="K4" s="16"/>
      <c r="L4" s="38" t="s">
        <v>2</v>
      </c>
      <c r="M4" s="39" t="s">
        <v>3</v>
      </c>
      <c r="N4" s="40"/>
      <c r="O4" s="41"/>
      <c r="P4" s="17"/>
    </row>
    <row r="5" s="1" customFormat="1" ht="19" customHeight="1" spans="1:16">
      <c r="A5" s="16"/>
      <c r="B5" s="17"/>
      <c r="C5" s="17"/>
      <c r="D5" s="17"/>
      <c r="E5" s="17"/>
      <c r="F5" s="17"/>
      <c r="G5" s="17"/>
      <c r="H5" s="17"/>
      <c r="I5" s="17"/>
      <c r="J5" s="16"/>
      <c r="K5" s="16"/>
      <c r="L5" s="42" t="s">
        <v>4</v>
      </c>
      <c r="M5" s="43" t="s">
        <v>5</v>
      </c>
      <c r="N5" s="44"/>
      <c r="O5" s="44"/>
      <c r="P5" s="43"/>
    </row>
    <row r="6" s="1" customFormat="1" ht="18.75" spans="1:16">
      <c r="A6" s="18" t="s">
        <v>6</v>
      </c>
      <c r="B6" s="18"/>
      <c r="C6" s="18"/>
      <c r="D6" s="18"/>
      <c r="E6" s="18"/>
      <c r="F6" s="18"/>
      <c r="G6" s="18"/>
      <c r="H6" s="18"/>
      <c r="I6" s="18"/>
      <c r="J6" s="18"/>
      <c r="K6" s="16"/>
      <c r="L6" s="38" t="s">
        <v>7</v>
      </c>
      <c r="M6" s="45">
        <v>46101</v>
      </c>
      <c r="N6" s="46"/>
      <c r="O6" s="46"/>
      <c r="P6" s="45"/>
    </row>
    <row r="7" s="2" customFormat="1" ht="54.95" customHeight="1" spans="1:16">
      <c r="A7" s="19" t="s">
        <v>8</v>
      </c>
      <c r="B7" s="20" t="s">
        <v>9</v>
      </c>
      <c r="C7" s="20" t="s">
        <v>10</v>
      </c>
      <c r="D7" s="20" t="s">
        <v>11</v>
      </c>
      <c r="E7" s="20" t="s">
        <v>12</v>
      </c>
      <c r="F7" s="20" t="s">
        <v>13</v>
      </c>
      <c r="G7" s="20" t="s">
        <v>15</v>
      </c>
      <c r="H7" s="20" t="s">
        <v>16</v>
      </c>
      <c r="I7" s="20" t="s">
        <v>17</v>
      </c>
      <c r="J7" s="20" t="s">
        <v>18</v>
      </c>
      <c r="K7" s="20" t="s">
        <v>19</v>
      </c>
      <c r="L7" s="26" t="s">
        <v>20</v>
      </c>
      <c r="M7" s="47" t="s">
        <v>21</v>
      </c>
      <c r="N7" s="20" t="s">
        <v>22</v>
      </c>
      <c r="O7" s="20" t="s">
        <v>23</v>
      </c>
      <c r="P7" s="48"/>
    </row>
    <row r="8" s="2" customFormat="1" ht="44" customHeight="1" spans="1:16">
      <c r="A8" s="21">
        <v>1</v>
      </c>
      <c r="B8" s="22" t="s">
        <v>35</v>
      </c>
      <c r="C8" s="20">
        <v>301</v>
      </c>
      <c r="D8" s="20">
        <v>3</v>
      </c>
      <c r="E8" s="20" t="s">
        <v>28</v>
      </c>
      <c r="F8" s="22">
        <v>2.95</v>
      </c>
      <c r="G8" s="23">
        <v>112.08</v>
      </c>
      <c r="H8" s="23">
        <f t="shared" ref="H8:H66" si="0">G8-I8</f>
        <v>19.41</v>
      </c>
      <c r="I8" s="23">
        <v>92.67</v>
      </c>
      <c r="J8" s="26">
        <v>7400</v>
      </c>
      <c r="K8" s="26">
        <f>J8*0.946</f>
        <v>7000.4</v>
      </c>
      <c r="L8" s="26">
        <f t="shared" ref="L8:L66" si="1">G8*J8</f>
        <v>829392</v>
      </c>
      <c r="M8" s="26">
        <f t="shared" ref="M8:M66" si="2">G8*K8</f>
        <v>784604.832</v>
      </c>
      <c r="N8" s="26" t="s">
        <v>26</v>
      </c>
      <c r="O8" s="21" t="s">
        <v>27</v>
      </c>
      <c r="P8" s="48"/>
    </row>
    <row r="9" s="2" customFormat="1" ht="44" customHeight="1" spans="1:16">
      <c r="A9" s="21">
        <v>2</v>
      </c>
      <c r="B9" s="22" t="s">
        <v>35</v>
      </c>
      <c r="C9" s="20">
        <v>302</v>
      </c>
      <c r="D9" s="20">
        <v>3</v>
      </c>
      <c r="E9" s="20" t="s">
        <v>28</v>
      </c>
      <c r="F9" s="22">
        <v>2.95</v>
      </c>
      <c r="G9" s="23">
        <v>112.02</v>
      </c>
      <c r="H9" s="23">
        <f t="shared" si="0"/>
        <v>19.4</v>
      </c>
      <c r="I9" s="23">
        <v>92.62</v>
      </c>
      <c r="J9" s="26">
        <v>7400</v>
      </c>
      <c r="K9" s="26">
        <f t="shared" ref="K9:K40" si="3">J9*0.946</f>
        <v>7000.4</v>
      </c>
      <c r="L9" s="26">
        <f t="shared" si="1"/>
        <v>828948</v>
      </c>
      <c r="M9" s="26">
        <f t="shared" si="2"/>
        <v>784184.808</v>
      </c>
      <c r="N9" s="26" t="s">
        <v>26</v>
      </c>
      <c r="O9" s="21" t="s">
        <v>27</v>
      </c>
      <c r="P9" s="48"/>
    </row>
    <row r="10" s="2" customFormat="1" ht="44" customHeight="1" spans="1:16">
      <c r="A10" s="21">
        <v>3</v>
      </c>
      <c r="B10" s="22" t="s">
        <v>35</v>
      </c>
      <c r="C10" s="20">
        <v>304</v>
      </c>
      <c r="D10" s="20">
        <v>3</v>
      </c>
      <c r="E10" s="20" t="s">
        <v>28</v>
      </c>
      <c r="F10" s="22">
        <v>2.95</v>
      </c>
      <c r="G10" s="23">
        <v>95.2</v>
      </c>
      <c r="H10" s="23">
        <f t="shared" si="0"/>
        <v>16.49</v>
      </c>
      <c r="I10" s="23">
        <v>78.71</v>
      </c>
      <c r="J10" s="26">
        <v>7400</v>
      </c>
      <c r="K10" s="26">
        <f t="shared" si="3"/>
        <v>7000.4</v>
      </c>
      <c r="L10" s="26">
        <f t="shared" si="1"/>
        <v>704480</v>
      </c>
      <c r="M10" s="26">
        <f t="shared" si="2"/>
        <v>666438.08</v>
      </c>
      <c r="N10" s="26" t="s">
        <v>26</v>
      </c>
      <c r="O10" s="21" t="s">
        <v>27</v>
      </c>
      <c r="P10" s="48"/>
    </row>
    <row r="11" s="2" customFormat="1" ht="44" customHeight="1" spans="1:16">
      <c r="A11" s="21">
        <v>4</v>
      </c>
      <c r="B11" s="22" t="s">
        <v>35</v>
      </c>
      <c r="C11" s="20">
        <v>401</v>
      </c>
      <c r="D11" s="20">
        <v>4</v>
      </c>
      <c r="E11" s="20" t="s">
        <v>28</v>
      </c>
      <c r="F11" s="22">
        <v>2.95</v>
      </c>
      <c r="G11" s="23">
        <v>112.08</v>
      </c>
      <c r="H11" s="23">
        <f t="shared" si="0"/>
        <v>19.41</v>
      </c>
      <c r="I11" s="23">
        <v>92.67</v>
      </c>
      <c r="J11" s="26">
        <v>7400</v>
      </c>
      <c r="K11" s="26">
        <f t="shared" si="3"/>
        <v>7000.4</v>
      </c>
      <c r="L11" s="26">
        <f t="shared" si="1"/>
        <v>829392</v>
      </c>
      <c r="M11" s="26">
        <f t="shared" si="2"/>
        <v>784604.832</v>
      </c>
      <c r="N11" s="26" t="s">
        <v>26</v>
      </c>
      <c r="O11" s="21" t="s">
        <v>27</v>
      </c>
      <c r="P11" s="48"/>
    </row>
    <row r="12" s="2" customFormat="1" ht="44" customHeight="1" spans="1:16">
      <c r="A12" s="21">
        <v>5</v>
      </c>
      <c r="B12" s="22" t="s">
        <v>35</v>
      </c>
      <c r="C12" s="20">
        <v>402</v>
      </c>
      <c r="D12" s="20">
        <v>4</v>
      </c>
      <c r="E12" s="20" t="s">
        <v>28</v>
      </c>
      <c r="F12" s="22">
        <v>2.95</v>
      </c>
      <c r="G12" s="23">
        <v>112.02</v>
      </c>
      <c r="H12" s="23">
        <f t="shared" si="0"/>
        <v>19.4</v>
      </c>
      <c r="I12" s="23">
        <v>92.62</v>
      </c>
      <c r="J12" s="26">
        <v>7400</v>
      </c>
      <c r="K12" s="26">
        <f t="shared" si="3"/>
        <v>7000.4</v>
      </c>
      <c r="L12" s="26">
        <f t="shared" si="1"/>
        <v>828948</v>
      </c>
      <c r="M12" s="26">
        <f t="shared" si="2"/>
        <v>784184.808</v>
      </c>
      <c r="N12" s="26" t="s">
        <v>26</v>
      </c>
      <c r="O12" s="21" t="s">
        <v>27</v>
      </c>
      <c r="P12" s="48"/>
    </row>
    <row r="13" s="2" customFormat="1" ht="44" customHeight="1" spans="1:16">
      <c r="A13" s="21">
        <v>6</v>
      </c>
      <c r="B13" s="22" t="s">
        <v>35</v>
      </c>
      <c r="C13" s="20">
        <v>404</v>
      </c>
      <c r="D13" s="20">
        <v>4</v>
      </c>
      <c r="E13" s="20" t="s">
        <v>28</v>
      </c>
      <c r="F13" s="22">
        <v>2.95</v>
      </c>
      <c r="G13" s="23">
        <v>95.2</v>
      </c>
      <c r="H13" s="23">
        <f t="shared" si="0"/>
        <v>16.49</v>
      </c>
      <c r="I13" s="23">
        <v>78.71</v>
      </c>
      <c r="J13" s="26">
        <v>7400</v>
      </c>
      <c r="K13" s="26">
        <f t="shared" si="3"/>
        <v>7000.4</v>
      </c>
      <c r="L13" s="26">
        <f t="shared" si="1"/>
        <v>704480</v>
      </c>
      <c r="M13" s="26">
        <f t="shared" si="2"/>
        <v>666438.08</v>
      </c>
      <c r="N13" s="26" t="s">
        <v>26</v>
      </c>
      <c r="O13" s="21" t="s">
        <v>27</v>
      </c>
      <c r="P13" s="48"/>
    </row>
    <row r="14" s="2" customFormat="1" ht="44" customHeight="1" spans="1:16">
      <c r="A14" s="21">
        <v>7</v>
      </c>
      <c r="B14" s="22" t="s">
        <v>35</v>
      </c>
      <c r="C14" s="20">
        <v>406</v>
      </c>
      <c r="D14" s="20">
        <v>4</v>
      </c>
      <c r="E14" s="20" t="s">
        <v>28</v>
      </c>
      <c r="F14" s="22">
        <v>2.95</v>
      </c>
      <c r="G14" s="23">
        <v>132.89</v>
      </c>
      <c r="H14" s="23">
        <f t="shared" si="0"/>
        <v>23.01</v>
      </c>
      <c r="I14" s="23">
        <v>109.88</v>
      </c>
      <c r="J14" s="26">
        <v>7400</v>
      </c>
      <c r="K14" s="26">
        <f t="shared" si="3"/>
        <v>7000.4</v>
      </c>
      <c r="L14" s="26">
        <f t="shared" si="1"/>
        <v>983386</v>
      </c>
      <c r="M14" s="26">
        <f t="shared" si="2"/>
        <v>930283.156</v>
      </c>
      <c r="N14" s="26" t="s">
        <v>26</v>
      </c>
      <c r="O14" s="21" t="s">
        <v>27</v>
      </c>
      <c r="P14" s="48"/>
    </row>
    <row r="15" s="2" customFormat="1" ht="44" customHeight="1" spans="1:16">
      <c r="A15" s="21">
        <v>8</v>
      </c>
      <c r="B15" s="22" t="s">
        <v>35</v>
      </c>
      <c r="C15" s="20">
        <v>504</v>
      </c>
      <c r="D15" s="20">
        <v>5</v>
      </c>
      <c r="E15" s="20" t="s">
        <v>28</v>
      </c>
      <c r="F15" s="22">
        <v>2.95</v>
      </c>
      <c r="G15" s="23">
        <v>95.2</v>
      </c>
      <c r="H15" s="23">
        <f t="shared" si="0"/>
        <v>16.49</v>
      </c>
      <c r="I15" s="23">
        <v>78.71</v>
      </c>
      <c r="J15" s="26">
        <v>7400</v>
      </c>
      <c r="K15" s="26">
        <f t="shared" si="3"/>
        <v>7000.4</v>
      </c>
      <c r="L15" s="26">
        <f t="shared" si="1"/>
        <v>704480</v>
      </c>
      <c r="M15" s="26">
        <f t="shared" si="2"/>
        <v>666438.08</v>
      </c>
      <c r="N15" s="26" t="s">
        <v>26</v>
      </c>
      <c r="O15" s="21" t="s">
        <v>27</v>
      </c>
      <c r="P15" s="48"/>
    </row>
    <row r="16" s="2" customFormat="1" ht="44" customHeight="1" spans="1:16">
      <c r="A16" s="21">
        <v>9</v>
      </c>
      <c r="B16" s="22" t="s">
        <v>35</v>
      </c>
      <c r="C16" s="20">
        <v>506</v>
      </c>
      <c r="D16" s="20">
        <v>5</v>
      </c>
      <c r="E16" s="20" t="s">
        <v>28</v>
      </c>
      <c r="F16" s="22">
        <v>2.95</v>
      </c>
      <c r="G16" s="23">
        <v>132.89</v>
      </c>
      <c r="H16" s="23">
        <f t="shared" si="0"/>
        <v>23.01</v>
      </c>
      <c r="I16" s="23">
        <v>109.88</v>
      </c>
      <c r="J16" s="26">
        <v>7400</v>
      </c>
      <c r="K16" s="26">
        <f t="shared" si="3"/>
        <v>7000.4</v>
      </c>
      <c r="L16" s="26">
        <f t="shared" si="1"/>
        <v>983386</v>
      </c>
      <c r="M16" s="26">
        <f t="shared" si="2"/>
        <v>930283.156</v>
      </c>
      <c r="N16" s="26" t="s">
        <v>26</v>
      </c>
      <c r="O16" s="21" t="s">
        <v>27</v>
      </c>
      <c r="P16" s="48"/>
    </row>
    <row r="17" s="2" customFormat="1" ht="44" customHeight="1" spans="1:16">
      <c r="A17" s="21">
        <v>10</v>
      </c>
      <c r="B17" s="22" t="s">
        <v>35</v>
      </c>
      <c r="C17" s="20">
        <v>604</v>
      </c>
      <c r="D17" s="20">
        <v>6</v>
      </c>
      <c r="E17" s="20" t="s">
        <v>28</v>
      </c>
      <c r="F17" s="22">
        <v>2.95</v>
      </c>
      <c r="G17" s="23">
        <v>95.2</v>
      </c>
      <c r="H17" s="23">
        <f t="shared" si="0"/>
        <v>16.49</v>
      </c>
      <c r="I17" s="23">
        <v>78.71</v>
      </c>
      <c r="J17" s="26">
        <v>7400</v>
      </c>
      <c r="K17" s="26">
        <f t="shared" si="3"/>
        <v>7000.4</v>
      </c>
      <c r="L17" s="26">
        <f t="shared" si="1"/>
        <v>704480</v>
      </c>
      <c r="M17" s="26">
        <f t="shared" si="2"/>
        <v>666438.08</v>
      </c>
      <c r="N17" s="26" t="s">
        <v>26</v>
      </c>
      <c r="O17" s="21" t="s">
        <v>27</v>
      </c>
      <c r="P17" s="48"/>
    </row>
    <row r="18" s="2" customFormat="1" ht="44" customHeight="1" spans="1:16">
      <c r="A18" s="21">
        <v>11</v>
      </c>
      <c r="B18" s="22" t="s">
        <v>35</v>
      </c>
      <c r="C18" s="20">
        <v>606</v>
      </c>
      <c r="D18" s="20">
        <v>6</v>
      </c>
      <c r="E18" s="20" t="s">
        <v>28</v>
      </c>
      <c r="F18" s="22">
        <v>2.95</v>
      </c>
      <c r="G18" s="23">
        <v>132.89</v>
      </c>
      <c r="H18" s="23">
        <f t="shared" si="0"/>
        <v>23.01</v>
      </c>
      <c r="I18" s="23">
        <v>109.88</v>
      </c>
      <c r="J18" s="26">
        <v>7400</v>
      </c>
      <c r="K18" s="26">
        <f t="shared" si="3"/>
        <v>7000.4</v>
      </c>
      <c r="L18" s="26">
        <f t="shared" si="1"/>
        <v>983386</v>
      </c>
      <c r="M18" s="26">
        <f t="shared" si="2"/>
        <v>930283.156</v>
      </c>
      <c r="N18" s="26" t="s">
        <v>26</v>
      </c>
      <c r="O18" s="21" t="s">
        <v>27</v>
      </c>
      <c r="P18" s="48"/>
    </row>
    <row r="19" s="2" customFormat="1" ht="44" customHeight="1" spans="1:16">
      <c r="A19" s="21">
        <v>12</v>
      </c>
      <c r="B19" s="22" t="s">
        <v>35</v>
      </c>
      <c r="C19" s="20">
        <v>704</v>
      </c>
      <c r="D19" s="20">
        <v>7</v>
      </c>
      <c r="E19" s="20" t="s">
        <v>28</v>
      </c>
      <c r="F19" s="22">
        <v>2.95</v>
      </c>
      <c r="G19" s="23">
        <v>95.2</v>
      </c>
      <c r="H19" s="23">
        <f t="shared" si="0"/>
        <v>16.49</v>
      </c>
      <c r="I19" s="23">
        <v>78.71</v>
      </c>
      <c r="J19" s="26">
        <v>7400</v>
      </c>
      <c r="K19" s="26">
        <f t="shared" si="3"/>
        <v>7000.4</v>
      </c>
      <c r="L19" s="26">
        <f t="shared" si="1"/>
        <v>704480</v>
      </c>
      <c r="M19" s="26">
        <f t="shared" si="2"/>
        <v>666438.08</v>
      </c>
      <c r="N19" s="26" t="s">
        <v>26</v>
      </c>
      <c r="O19" s="21" t="s">
        <v>27</v>
      </c>
      <c r="P19" s="48"/>
    </row>
    <row r="20" s="2" customFormat="1" ht="44" customHeight="1" spans="1:16">
      <c r="A20" s="21">
        <v>13</v>
      </c>
      <c r="B20" s="22" t="s">
        <v>35</v>
      </c>
      <c r="C20" s="20">
        <v>706</v>
      </c>
      <c r="D20" s="20">
        <v>7</v>
      </c>
      <c r="E20" s="20" t="s">
        <v>28</v>
      </c>
      <c r="F20" s="22">
        <v>2.95</v>
      </c>
      <c r="G20" s="23">
        <v>132.89</v>
      </c>
      <c r="H20" s="23">
        <f t="shared" si="0"/>
        <v>23.01</v>
      </c>
      <c r="I20" s="23">
        <v>109.88</v>
      </c>
      <c r="J20" s="26">
        <v>7400</v>
      </c>
      <c r="K20" s="26">
        <f t="shared" si="3"/>
        <v>7000.4</v>
      </c>
      <c r="L20" s="26">
        <f t="shared" si="1"/>
        <v>983386</v>
      </c>
      <c r="M20" s="26">
        <f t="shared" si="2"/>
        <v>930283.156</v>
      </c>
      <c r="N20" s="26" t="s">
        <v>26</v>
      </c>
      <c r="O20" s="21" t="s">
        <v>27</v>
      </c>
      <c r="P20" s="48"/>
    </row>
    <row r="21" s="2" customFormat="1" ht="44" customHeight="1" spans="1:16">
      <c r="A21" s="21">
        <v>14</v>
      </c>
      <c r="B21" s="22" t="s">
        <v>35</v>
      </c>
      <c r="C21" s="20">
        <v>804</v>
      </c>
      <c r="D21" s="20">
        <v>8</v>
      </c>
      <c r="E21" s="20" t="s">
        <v>28</v>
      </c>
      <c r="F21" s="22">
        <v>2.95</v>
      </c>
      <c r="G21" s="23">
        <v>95.2</v>
      </c>
      <c r="H21" s="23">
        <f t="shared" si="0"/>
        <v>16.49</v>
      </c>
      <c r="I21" s="23">
        <v>78.71</v>
      </c>
      <c r="J21" s="26">
        <v>7400</v>
      </c>
      <c r="K21" s="26">
        <f t="shared" si="3"/>
        <v>7000.4</v>
      </c>
      <c r="L21" s="26">
        <f t="shared" si="1"/>
        <v>704480</v>
      </c>
      <c r="M21" s="26">
        <f t="shared" si="2"/>
        <v>666438.08</v>
      </c>
      <c r="N21" s="26" t="s">
        <v>26</v>
      </c>
      <c r="O21" s="21" t="s">
        <v>27</v>
      </c>
      <c r="P21" s="48"/>
    </row>
    <row r="22" s="2" customFormat="1" ht="44" customHeight="1" spans="1:16">
      <c r="A22" s="21">
        <v>15</v>
      </c>
      <c r="B22" s="22" t="s">
        <v>35</v>
      </c>
      <c r="C22" s="20">
        <v>806</v>
      </c>
      <c r="D22" s="20">
        <v>8</v>
      </c>
      <c r="E22" s="20" t="s">
        <v>28</v>
      </c>
      <c r="F22" s="22">
        <v>2.95</v>
      </c>
      <c r="G22" s="23">
        <v>132.89</v>
      </c>
      <c r="H22" s="23">
        <f t="shared" si="0"/>
        <v>23.01</v>
      </c>
      <c r="I22" s="23">
        <v>109.88</v>
      </c>
      <c r="J22" s="26">
        <v>7400</v>
      </c>
      <c r="K22" s="26">
        <f t="shared" si="3"/>
        <v>7000.4</v>
      </c>
      <c r="L22" s="26">
        <f t="shared" si="1"/>
        <v>983386</v>
      </c>
      <c r="M22" s="26">
        <f t="shared" si="2"/>
        <v>930283.156</v>
      </c>
      <c r="N22" s="26" t="s">
        <v>26</v>
      </c>
      <c r="O22" s="21" t="s">
        <v>27</v>
      </c>
      <c r="P22" s="48"/>
    </row>
    <row r="23" s="2" customFormat="1" ht="44" customHeight="1" spans="1:16">
      <c r="A23" s="21">
        <v>16</v>
      </c>
      <c r="B23" s="22" t="s">
        <v>35</v>
      </c>
      <c r="C23" s="20">
        <v>904</v>
      </c>
      <c r="D23" s="20">
        <v>9</v>
      </c>
      <c r="E23" s="20" t="s">
        <v>28</v>
      </c>
      <c r="F23" s="22">
        <v>2.95</v>
      </c>
      <c r="G23" s="23">
        <v>95.2</v>
      </c>
      <c r="H23" s="23">
        <f t="shared" si="0"/>
        <v>16.49</v>
      </c>
      <c r="I23" s="23">
        <v>78.71</v>
      </c>
      <c r="J23" s="26">
        <v>7400</v>
      </c>
      <c r="K23" s="26">
        <f t="shared" si="3"/>
        <v>7000.4</v>
      </c>
      <c r="L23" s="26">
        <f t="shared" si="1"/>
        <v>704480</v>
      </c>
      <c r="M23" s="26">
        <f t="shared" si="2"/>
        <v>666438.08</v>
      </c>
      <c r="N23" s="26" t="s">
        <v>26</v>
      </c>
      <c r="O23" s="21" t="s">
        <v>27</v>
      </c>
      <c r="P23" s="48"/>
    </row>
    <row r="24" s="2" customFormat="1" ht="44" customHeight="1" spans="1:16">
      <c r="A24" s="21">
        <v>17</v>
      </c>
      <c r="B24" s="22" t="s">
        <v>35</v>
      </c>
      <c r="C24" s="20">
        <v>906</v>
      </c>
      <c r="D24" s="20">
        <v>9</v>
      </c>
      <c r="E24" s="20" t="s">
        <v>28</v>
      </c>
      <c r="F24" s="22">
        <v>2.95</v>
      </c>
      <c r="G24" s="23">
        <v>132.89</v>
      </c>
      <c r="H24" s="23">
        <f t="shared" si="0"/>
        <v>23.01</v>
      </c>
      <c r="I24" s="23">
        <v>109.88</v>
      </c>
      <c r="J24" s="26">
        <v>7400</v>
      </c>
      <c r="K24" s="26">
        <f t="shared" si="3"/>
        <v>7000.4</v>
      </c>
      <c r="L24" s="26">
        <f t="shared" si="1"/>
        <v>983386</v>
      </c>
      <c r="M24" s="26">
        <f t="shared" si="2"/>
        <v>930283.156</v>
      </c>
      <c r="N24" s="26" t="s">
        <v>26</v>
      </c>
      <c r="O24" s="21" t="s">
        <v>27</v>
      </c>
      <c r="P24" s="48"/>
    </row>
    <row r="25" s="2" customFormat="1" ht="44" customHeight="1" spans="1:16">
      <c r="A25" s="21">
        <v>18</v>
      </c>
      <c r="B25" s="22" t="s">
        <v>35</v>
      </c>
      <c r="C25" s="20">
        <v>1004</v>
      </c>
      <c r="D25" s="20">
        <v>10</v>
      </c>
      <c r="E25" s="20" t="s">
        <v>28</v>
      </c>
      <c r="F25" s="22">
        <v>2.95</v>
      </c>
      <c r="G25" s="23">
        <v>95.2</v>
      </c>
      <c r="H25" s="23">
        <f t="shared" si="0"/>
        <v>16.49</v>
      </c>
      <c r="I25" s="23">
        <v>78.71</v>
      </c>
      <c r="J25" s="26">
        <v>7400</v>
      </c>
      <c r="K25" s="26">
        <f t="shared" si="3"/>
        <v>7000.4</v>
      </c>
      <c r="L25" s="26">
        <f t="shared" si="1"/>
        <v>704480</v>
      </c>
      <c r="M25" s="26">
        <f t="shared" si="2"/>
        <v>666438.08</v>
      </c>
      <c r="N25" s="26" t="s">
        <v>26</v>
      </c>
      <c r="O25" s="21" t="s">
        <v>27</v>
      </c>
      <c r="P25" s="48"/>
    </row>
    <row r="26" s="2" customFormat="1" ht="44" customHeight="1" spans="1:16">
      <c r="A26" s="21">
        <v>19</v>
      </c>
      <c r="B26" s="22" t="s">
        <v>35</v>
      </c>
      <c r="C26" s="20">
        <v>1006</v>
      </c>
      <c r="D26" s="20">
        <v>10</v>
      </c>
      <c r="E26" s="20" t="s">
        <v>28</v>
      </c>
      <c r="F26" s="22">
        <v>2.95</v>
      </c>
      <c r="G26" s="23">
        <v>132.89</v>
      </c>
      <c r="H26" s="23">
        <f t="shared" si="0"/>
        <v>23.01</v>
      </c>
      <c r="I26" s="23">
        <v>109.88</v>
      </c>
      <c r="J26" s="26">
        <v>7400</v>
      </c>
      <c r="K26" s="26">
        <f t="shared" si="3"/>
        <v>7000.4</v>
      </c>
      <c r="L26" s="26">
        <f t="shared" si="1"/>
        <v>983386</v>
      </c>
      <c r="M26" s="26">
        <f t="shared" si="2"/>
        <v>930283.156</v>
      </c>
      <c r="N26" s="26" t="s">
        <v>26</v>
      </c>
      <c r="O26" s="21" t="s">
        <v>27</v>
      </c>
      <c r="P26" s="48"/>
    </row>
    <row r="27" s="2" customFormat="1" ht="44" customHeight="1" spans="1:16">
      <c r="A27" s="21">
        <v>20</v>
      </c>
      <c r="B27" s="22" t="s">
        <v>35</v>
      </c>
      <c r="C27" s="20">
        <v>1106</v>
      </c>
      <c r="D27" s="20">
        <v>11</v>
      </c>
      <c r="E27" s="20" t="s">
        <v>28</v>
      </c>
      <c r="F27" s="22">
        <v>2.95</v>
      </c>
      <c r="G27" s="23">
        <v>132.89</v>
      </c>
      <c r="H27" s="23">
        <f t="shared" si="0"/>
        <v>23.01</v>
      </c>
      <c r="I27" s="23">
        <v>109.88</v>
      </c>
      <c r="J27" s="26">
        <v>7400</v>
      </c>
      <c r="K27" s="26">
        <f t="shared" si="3"/>
        <v>7000.4</v>
      </c>
      <c r="L27" s="26">
        <f t="shared" si="1"/>
        <v>983386</v>
      </c>
      <c r="M27" s="26">
        <f t="shared" si="2"/>
        <v>930283.156</v>
      </c>
      <c r="N27" s="26" t="s">
        <v>26</v>
      </c>
      <c r="O27" s="21" t="s">
        <v>27</v>
      </c>
      <c r="P27" s="48"/>
    </row>
    <row r="28" s="2" customFormat="1" ht="44" customHeight="1" spans="1:16">
      <c r="A28" s="21">
        <v>21</v>
      </c>
      <c r="B28" s="22" t="s">
        <v>35</v>
      </c>
      <c r="C28" s="20">
        <v>1204</v>
      </c>
      <c r="D28" s="20">
        <v>12</v>
      </c>
      <c r="E28" s="20" t="s">
        <v>28</v>
      </c>
      <c r="F28" s="22">
        <v>2.95</v>
      </c>
      <c r="G28" s="23">
        <v>95.2</v>
      </c>
      <c r="H28" s="23">
        <f t="shared" si="0"/>
        <v>16.49</v>
      </c>
      <c r="I28" s="23">
        <v>78.71</v>
      </c>
      <c r="J28" s="26">
        <v>7400</v>
      </c>
      <c r="K28" s="26">
        <f t="shared" si="3"/>
        <v>7000.4</v>
      </c>
      <c r="L28" s="26">
        <f t="shared" si="1"/>
        <v>704480</v>
      </c>
      <c r="M28" s="26">
        <f t="shared" si="2"/>
        <v>666438.08</v>
      </c>
      <c r="N28" s="26" t="s">
        <v>26</v>
      </c>
      <c r="O28" s="21" t="s">
        <v>27</v>
      </c>
      <c r="P28" s="48"/>
    </row>
    <row r="29" s="2" customFormat="1" ht="44" customHeight="1" spans="1:16">
      <c r="A29" s="21">
        <v>22</v>
      </c>
      <c r="B29" s="22" t="s">
        <v>35</v>
      </c>
      <c r="C29" s="20">
        <v>1304</v>
      </c>
      <c r="D29" s="20">
        <v>13</v>
      </c>
      <c r="E29" s="20" t="s">
        <v>28</v>
      </c>
      <c r="F29" s="22">
        <v>2.95</v>
      </c>
      <c r="G29" s="23">
        <v>95.2</v>
      </c>
      <c r="H29" s="23">
        <f t="shared" si="0"/>
        <v>16.49</v>
      </c>
      <c r="I29" s="23">
        <v>78.71</v>
      </c>
      <c r="J29" s="26">
        <v>7400</v>
      </c>
      <c r="K29" s="26">
        <f t="shared" si="3"/>
        <v>7000.4</v>
      </c>
      <c r="L29" s="26">
        <f t="shared" si="1"/>
        <v>704480</v>
      </c>
      <c r="M29" s="26">
        <f t="shared" si="2"/>
        <v>666438.08</v>
      </c>
      <c r="N29" s="26" t="s">
        <v>26</v>
      </c>
      <c r="O29" s="21" t="s">
        <v>27</v>
      </c>
      <c r="P29" s="48"/>
    </row>
    <row r="30" s="2" customFormat="1" ht="44" customHeight="1" spans="1:16">
      <c r="A30" s="21">
        <v>23</v>
      </c>
      <c r="B30" s="22" t="s">
        <v>35</v>
      </c>
      <c r="C30" s="20">
        <v>1404</v>
      </c>
      <c r="D30" s="20">
        <v>14</v>
      </c>
      <c r="E30" s="20" t="s">
        <v>28</v>
      </c>
      <c r="F30" s="22">
        <v>2.95</v>
      </c>
      <c r="G30" s="23">
        <v>95.2</v>
      </c>
      <c r="H30" s="23">
        <f t="shared" si="0"/>
        <v>16.49</v>
      </c>
      <c r="I30" s="23">
        <v>78.71</v>
      </c>
      <c r="J30" s="26">
        <v>7400</v>
      </c>
      <c r="K30" s="26">
        <f t="shared" si="3"/>
        <v>7000.4</v>
      </c>
      <c r="L30" s="26">
        <f t="shared" si="1"/>
        <v>704480</v>
      </c>
      <c r="M30" s="26">
        <f t="shared" si="2"/>
        <v>666438.08</v>
      </c>
      <c r="N30" s="26" t="s">
        <v>26</v>
      </c>
      <c r="O30" s="21" t="s">
        <v>27</v>
      </c>
      <c r="P30" s="48"/>
    </row>
    <row r="31" s="2" customFormat="1" ht="44" customHeight="1" spans="1:16">
      <c r="A31" s="21">
        <v>24</v>
      </c>
      <c r="B31" s="22" t="s">
        <v>35</v>
      </c>
      <c r="C31" s="20">
        <v>1406</v>
      </c>
      <c r="D31" s="20">
        <v>14</v>
      </c>
      <c r="E31" s="20" t="s">
        <v>28</v>
      </c>
      <c r="F31" s="22">
        <v>2.95</v>
      </c>
      <c r="G31" s="23">
        <v>132.89</v>
      </c>
      <c r="H31" s="23">
        <f t="shared" si="0"/>
        <v>23.01</v>
      </c>
      <c r="I31" s="23">
        <v>109.88</v>
      </c>
      <c r="J31" s="26">
        <v>7400</v>
      </c>
      <c r="K31" s="26">
        <f t="shared" si="3"/>
        <v>7000.4</v>
      </c>
      <c r="L31" s="26">
        <f t="shared" si="1"/>
        <v>983386</v>
      </c>
      <c r="M31" s="26">
        <f t="shared" si="2"/>
        <v>930283.156</v>
      </c>
      <c r="N31" s="26" t="s">
        <v>26</v>
      </c>
      <c r="O31" s="21" t="s">
        <v>27</v>
      </c>
      <c r="P31" s="48"/>
    </row>
    <row r="32" s="2" customFormat="1" ht="44" customHeight="1" spans="1:16">
      <c r="A32" s="21">
        <v>25</v>
      </c>
      <c r="B32" s="22" t="s">
        <v>35</v>
      </c>
      <c r="C32" s="20">
        <v>1504</v>
      </c>
      <c r="D32" s="20">
        <v>15</v>
      </c>
      <c r="E32" s="20" t="s">
        <v>28</v>
      </c>
      <c r="F32" s="22">
        <v>2.95</v>
      </c>
      <c r="G32" s="23">
        <v>95.2</v>
      </c>
      <c r="H32" s="23">
        <f t="shared" si="0"/>
        <v>16.49</v>
      </c>
      <c r="I32" s="23">
        <v>78.71</v>
      </c>
      <c r="J32" s="26">
        <v>7400</v>
      </c>
      <c r="K32" s="26">
        <f t="shared" si="3"/>
        <v>7000.4</v>
      </c>
      <c r="L32" s="26">
        <f t="shared" si="1"/>
        <v>704480</v>
      </c>
      <c r="M32" s="26">
        <f t="shared" si="2"/>
        <v>666438.08</v>
      </c>
      <c r="N32" s="26" t="s">
        <v>26</v>
      </c>
      <c r="O32" s="21" t="s">
        <v>27</v>
      </c>
      <c r="P32" s="48"/>
    </row>
    <row r="33" s="2" customFormat="1" ht="44" customHeight="1" spans="1:16">
      <c r="A33" s="21">
        <v>26</v>
      </c>
      <c r="B33" s="22" t="s">
        <v>35</v>
      </c>
      <c r="C33" s="20">
        <v>1506</v>
      </c>
      <c r="D33" s="20">
        <v>15</v>
      </c>
      <c r="E33" s="20" t="s">
        <v>28</v>
      </c>
      <c r="F33" s="22">
        <v>2.95</v>
      </c>
      <c r="G33" s="23">
        <v>132.89</v>
      </c>
      <c r="H33" s="23">
        <f t="shared" si="0"/>
        <v>23.01</v>
      </c>
      <c r="I33" s="23">
        <v>109.88</v>
      </c>
      <c r="J33" s="26">
        <v>7400</v>
      </c>
      <c r="K33" s="26">
        <f t="shared" si="3"/>
        <v>7000.4</v>
      </c>
      <c r="L33" s="26">
        <f t="shared" si="1"/>
        <v>983386</v>
      </c>
      <c r="M33" s="26">
        <f t="shared" si="2"/>
        <v>930283.156</v>
      </c>
      <c r="N33" s="26" t="s">
        <v>26</v>
      </c>
      <c r="O33" s="21" t="s">
        <v>27</v>
      </c>
      <c r="P33" s="48"/>
    </row>
    <row r="34" s="2" customFormat="1" ht="44" customHeight="1" spans="1:16">
      <c r="A34" s="21">
        <v>27</v>
      </c>
      <c r="B34" s="22" t="s">
        <v>35</v>
      </c>
      <c r="C34" s="20">
        <v>1604</v>
      </c>
      <c r="D34" s="20">
        <v>16</v>
      </c>
      <c r="E34" s="20" t="s">
        <v>28</v>
      </c>
      <c r="F34" s="22">
        <v>2.95</v>
      </c>
      <c r="G34" s="23">
        <v>95.2</v>
      </c>
      <c r="H34" s="23">
        <f t="shared" si="0"/>
        <v>16.49</v>
      </c>
      <c r="I34" s="23">
        <v>78.71</v>
      </c>
      <c r="J34" s="26">
        <v>7400</v>
      </c>
      <c r="K34" s="26">
        <f t="shared" si="3"/>
        <v>7000.4</v>
      </c>
      <c r="L34" s="26">
        <f t="shared" si="1"/>
        <v>704480</v>
      </c>
      <c r="M34" s="26">
        <f t="shared" si="2"/>
        <v>666438.08</v>
      </c>
      <c r="N34" s="26" t="s">
        <v>26</v>
      </c>
      <c r="O34" s="21" t="s">
        <v>27</v>
      </c>
      <c r="P34" s="48"/>
    </row>
    <row r="35" s="2" customFormat="1" ht="44" customHeight="1" spans="1:16">
      <c r="A35" s="21">
        <v>28</v>
      </c>
      <c r="B35" s="22" t="s">
        <v>35</v>
      </c>
      <c r="C35" s="20">
        <v>1704</v>
      </c>
      <c r="D35" s="20">
        <v>17</v>
      </c>
      <c r="E35" s="20" t="s">
        <v>28</v>
      </c>
      <c r="F35" s="22">
        <v>2.95</v>
      </c>
      <c r="G35" s="23">
        <v>95.2</v>
      </c>
      <c r="H35" s="23">
        <f t="shared" si="0"/>
        <v>16.49</v>
      </c>
      <c r="I35" s="23">
        <v>78.71</v>
      </c>
      <c r="J35" s="26">
        <v>7400</v>
      </c>
      <c r="K35" s="26">
        <f t="shared" si="3"/>
        <v>7000.4</v>
      </c>
      <c r="L35" s="26">
        <f t="shared" si="1"/>
        <v>704480</v>
      </c>
      <c r="M35" s="26">
        <f t="shared" si="2"/>
        <v>666438.08</v>
      </c>
      <c r="N35" s="26" t="s">
        <v>26</v>
      </c>
      <c r="O35" s="21" t="s">
        <v>27</v>
      </c>
      <c r="P35" s="48"/>
    </row>
    <row r="36" s="2" customFormat="1" ht="44" customHeight="1" spans="1:16">
      <c r="A36" s="21">
        <v>29</v>
      </c>
      <c r="B36" s="22" t="s">
        <v>35</v>
      </c>
      <c r="C36" s="20">
        <v>1706</v>
      </c>
      <c r="D36" s="20">
        <v>17</v>
      </c>
      <c r="E36" s="20" t="s">
        <v>28</v>
      </c>
      <c r="F36" s="22">
        <v>2.95</v>
      </c>
      <c r="G36" s="23">
        <v>132.89</v>
      </c>
      <c r="H36" s="23">
        <f t="shared" si="0"/>
        <v>23.01</v>
      </c>
      <c r="I36" s="23">
        <v>109.88</v>
      </c>
      <c r="J36" s="26">
        <v>7400</v>
      </c>
      <c r="K36" s="26">
        <f t="shared" si="3"/>
        <v>7000.4</v>
      </c>
      <c r="L36" s="26">
        <f t="shared" si="1"/>
        <v>983386</v>
      </c>
      <c r="M36" s="26">
        <f t="shared" si="2"/>
        <v>930283.156</v>
      </c>
      <c r="N36" s="26" t="s">
        <v>26</v>
      </c>
      <c r="O36" s="21" t="s">
        <v>27</v>
      </c>
      <c r="P36" s="48"/>
    </row>
    <row r="37" s="2" customFormat="1" ht="44" customHeight="1" spans="1:16">
      <c r="A37" s="21">
        <v>30</v>
      </c>
      <c r="B37" s="22" t="s">
        <v>35</v>
      </c>
      <c r="C37" s="20">
        <v>1804</v>
      </c>
      <c r="D37" s="20">
        <v>18</v>
      </c>
      <c r="E37" s="20" t="s">
        <v>28</v>
      </c>
      <c r="F37" s="22">
        <v>2.95</v>
      </c>
      <c r="G37" s="23">
        <v>95.2</v>
      </c>
      <c r="H37" s="23">
        <f t="shared" si="0"/>
        <v>16.49</v>
      </c>
      <c r="I37" s="23">
        <v>78.71</v>
      </c>
      <c r="J37" s="26">
        <v>7400</v>
      </c>
      <c r="K37" s="26">
        <f t="shared" si="3"/>
        <v>7000.4</v>
      </c>
      <c r="L37" s="26">
        <f t="shared" si="1"/>
        <v>704480</v>
      </c>
      <c r="M37" s="26">
        <f t="shared" si="2"/>
        <v>666438.08</v>
      </c>
      <c r="N37" s="26" t="s">
        <v>26</v>
      </c>
      <c r="O37" s="21" t="s">
        <v>27</v>
      </c>
      <c r="P37" s="48"/>
    </row>
    <row r="38" s="2" customFormat="1" ht="44" customHeight="1" spans="1:16">
      <c r="A38" s="21">
        <v>31</v>
      </c>
      <c r="B38" s="22" t="s">
        <v>35</v>
      </c>
      <c r="C38" s="20">
        <v>1806</v>
      </c>
      <c r="D38" s="20">
        <v>18</v>
      </c>
      <c r="E38" s="20" t="s">
        <v>28</v>
      </c>
      <c r="F38" s="22">
        <v>2.95</v>
      </c>
      <c r="G38" s="23">
        <v>132.89</v>
      </c>
      <c r="H38" s="23">
        <f t="shared" si="0"/>
        <v>23.01</v>
      </c>
      <c r="I38" s="23">
        <v>109.88</v>
      </c>
      <c r="J38" s="26">
        <v>7400</v>
      </c>
      <c r="K38" s="26">
        <f t="shared" si="3"/>
        <v>7000.4</v>
      </c>
      <c r="L38" s="26">
        <f t="shared" si="1"/>
        <v>983386</v>
      </c>
      <c r="M38" s="26">
        <f t="shared" si="2"/>
        <v>930283.156</v>
      </c>
      <c r="N38" s="26" t="s">
        <v>26</v>
      </c>
      <c r="O38" s="21" t="s">
        <v>27</v>
      </c>
      <c r="P38" s="48"/>
    </row>
    <row r="39" s="2" customFormat="1" ht="44" customHeight="1" spans="1:16">
      <c r="A39" s="21">
        <v>32</v>
      </c>
      <c r="B39" s="22" t="s">
        <v>35</v>
      </c>
      <c r="C39" s="20">
        <v>1904</v>
      </c>
      <c r="D39" s="20">
        <v>19</v>
      </c>
      <c r="E39" s="20" t="s">
        <v>28</v>
      </c>
      <c r="F39" s="22">
        <v>2.95</v>
      </c>
      <c r="G39" s="23">
        <v>95.2</v>
      </c>
      <c r="H39" s="23">
        <f t="shared" si="0"/>
        <v>16.49</v>
      </c>
      <c r="I39" s="23">
        <v>78.71</v>
      </c>
      <c r="J39" s="26">
        <v>7400</v>
      </c>
      <c r="K39" s="26">
        <f t="shared" si="3"/>
        <v>7000.4</v>
      </c>
      <c r="L39" s="26">
        <f t="shared" si="1"/>
        <v>704480</v>
      </c>
      <c r="M39" s="26">
        <f t="shared" si="2"/>
        <v>666438.08</v>
      </c>
      <c r="N39" s="26" t="s">
        <v>26</v>
      </c>
      <c r="O39" s="21" t="s">
        <v>27</v>
      </c>
      <c r="P39" s="48"/>
    </row>
    <row r="40" s="2" customFormat="1" ht="44" customHeight="1" spans="1:16">
      <c r="A40" s="21">
        <v>33</v>
      </c>
      <c r="B40" s="22" t="s">
        <v>35</v>
      </c>
      <c r="C40" s="20">
        <v>1906</v>
      </c>
      <c r="D40" s="20">
        <v>19</v>
      </c>
      <c r="E40" s="20" t="s">
        <v>28</v>
      </c>
      <c r="F40" s="22">
        <v>2.95</v>
      </c>
      <c r="G40" s="23">
        <v>132.89</v>
      </c>
      <c r="H40" s="23">
        <f t="shared" si="0"/>
        <v>23.01</v>
      </c>
      <c r="I40" s="23">
        <v>109.88</v>
      </c>
      <c r="J40" s="26">
        <v>7400</v>
      </c>
      <c r="K40" s="26">
        <f t="shared" si="3"/>
        <v>7000.4</v>
      </c>
      <c r="L40" s="26">
        <f t="shared" si="1"/>
        <v>983386</v>
      </c>
      <c r="M40" s="26">
        <f t="shared" si="2"/>
        <v>930283.156</v>
      </c>
      <c r="N40" s="26" t="s">
        <v>26</v>
      </c>
      <c r="O40" s="21" t="s">
        <v>27</v>
      </c>
      <c r="P40" s="48"/>
    </row>
    <row r="41" s="2" customFormat="1" ht="44" customHeight="1" spans="1:16">
      <c r="A41" s="21">
        <v>34</v>
      </c>
      <c r="B41" s="22" t="s">
        <v>35</v>
      </c>
      <c r="C41" s="20">
        <v>2004</v>
      </c>
      <c r="D41" s="20">
        <v>20</v>
      </c>
      <c r="E41" s="20" t="s">
        <v>28</v>
      </c>
      <c r="F41" s="22">
        <v>2.95</v>
      </c>
      <c r="G41" s="23">
        <v>95.2</v>
      </c>
      <c r="H41" s="23">
        <f t="shared" si="0"/>
        <v>16.49</v>
      </c>
      <c r="I41" s="23">
        <v>78.71</v>
      </c>
      <c r="J41" s="26">
        <v>7400</v>
      </c>
      <c r="K41" s="26">
        <f t="shared" ref="K41:K67" si="4">J41*0.946</f>
        <v>7000.4</v>
      </c>
      <c r="L41" s="26">
        <f t="shared" si="1"/>
        <v>704480</v>
      </c>
      <c r="M41" s="26">
        <f t="shared" si="2"/>
        <v>666438.08</v>
      </c>
      <c r="N41" s="26" t="s">
        <v>26</v>
      </c>
      <c r="O41" s="21" t="s">
        <v>27</v>
      </c>
      <c r="P41" s="48"/>
    </row>
    <row r="42" s="2" customFormat="1" ht="44" customHeight="1" spans="1:16">
      <c r="A42" s="21">
        <v>35</v>
      </c>
      <c r="B42" s="22" t="s">
        <v>35</v>
      </c>
      <c r="C42" s="20">
        <v>2006</v>
      </c>
      <c r="D42" s="20">
        <v>20</v>
      </c>
      <c r="E42" s="20" t="s">
        <v>28</v>
      </c>
      <c r="F42" s="22">
        <v>2.95</v>
      </c>
      <c r="G42" s="23">
        <v>132.89</v>
      </c>
      <c r="H42" s="23">
        <f t="shared" si="0"/>
        <v>23.01</v>
      </c>
      <c r="I42" s="23">
        <v>109.88</v>
      </c>
      <c r="J42" s="26">
        <v>7400</v>
      </c>
      <c r="K42" s="26">
        <f t="shared" si="4"/>
        <v>7000.4</v>
      </c>
      <c r="L42" s="26">
        <f t="shared" si="1"/>
        <v>983386</v>
      </c>
      <c r="M42" s="26">
        <f t="shared" si="2"/>
        <v>930283.156</v>
      </c>
      <c r="N42" s="26" t="s">
        <v>26</v>
      </c>
      <c r="O42" s="21" t="s">
        <v>27</v>
      </c>
      <c r="P42" s="48"/>
    </row>
    <row r="43" s="2" customFormat="1" ht="44" customHeight="1" spans="1:16">
      <c r="A43" s="21">
        <v>36</v>
      </c>
      <c r="B43" s="22" t="s">
        <v>35</v>
      </c>
      <c r="C43" s="20">
        <v>2104</v>
      </c>
      <c r="D43" s="20">
        <v>21</v>
      </c>
      <c r="E43" s="20" t="s">
        <v>28</v>
      </c>
      <c r="F43" s="22">
        <v>2.95</v>
      </c>
      <c r="G43" s="23">
        <v>95.2</v>
      </c>
      <c r="H43" s="23">
        <f t="shared" si="0"/>
        <v>16.49</v>
      </c>
      <c r="I43" s="23">
        <v>78.71</v>
      </c>
      <c r="J43" s="26">
        <v>7400</v>
      </c>
      <c r="K43" s="26">
        <f t="shared" si="4"/>
        <v>7000.4</v>
      </c>
      <c r="L43" s="26">
        <f t="shared" si="1"/>
        <v>704480</v>
      </c>
      <c r="M43" s="26">
        <f t="shared" si="2"/>
        <v>666438.08</v>
      </c>
      <c r="N43" s="26" t="s">
        <v>26</v>
      </c>
      <c r="O43" s="21" t="s">
        <v>27</v>
      </c>
      <c r="P43" s="48"/>
    </row>
    <row r="44" s="2" customFormat="1" ht="44" customHeight="1" spans="1:16">
      <c r="A44" s="21">
        <v>37</v>
      </c>
      <c r="B44" s="22" t="s">
        <v>35</v>
      </c>
      <c r="C44" s="20">
        <v>2106</v>
      </c>
      <c r="D44" s="20">
        <v>21</v>
      </c>
      <c r="E44" s="20" t="s">
        <v>28</v>
      </c>
      <c r="F44" s="22">
        <v>2.95</v>
      </c>
      <c r="G44" s="23">
        <v>132.89</v>
      </c>
      <c r="H44" s="23">
        <f t="shared" si="0"/>
        <v>23.01</v>
      </c>
      <c r="I44" s="23">
        <v>109.88</v>
      </c>
      <c r="J44" s="26">
        <v>7400</v>
      </c>
      <c r="K44" s="26">
        <f t="shared" si="4"/>
        <v>7000.4</v>
      </c>
      <c r="L44" s="26">
        <f t="shared" si="1"/>
        <v>983386</v>
      </c>
      <c r="M44" s="26">
        <f t="shared" si="2"/>
        <v>930283.156</v>
      </c>
      <c r="N44" s="26" t="s">
        <v>26</v>
      </c>
      <c r="O44" s="21" t="s">
        <v>27</v>
      </c>
      <c r="P44" s="48"/>
    </row>
    <row r="45" s="2" customFormat="1" ht="44" customHeight="1" spans="1:16">
      <c r="A45" s="21">
        <v>38</v>
      </c>
      <c r="B45" s="22" t="s">
        <v>35</v>
      </c>
      <c r="C45" s="20">
        <v>2206</v>
      </c>
      <c r="D45" s="20">
        <v>22</v>
      </c>
      <c r="E45" s="20" t="s">
        <v>28</v>
      </c>
      <c r="F45" s="22">
        <v>2.95</v>
      </c>
      <c r="G45" s="23">
        <v>132.89</v>
      </c>
      <c r="H45" s="23">
        <f t="shared" si="0"/>
        <v>23.01</v>
      </c>
      <c r="I45" s="23">
        <v>109.88</v>
      </c>
      <c r="J45" s="26">
        <v>7400</v>
      </c>
      <c r="K45" s="26">
        <f t="shared" si="4"/>
        <v>7000.4</v>
      </c>
      <c r="L45" s="26">
        <f t="shared" si="1"/>
        <v>983386</v>
      </c>
      <c r="M45" s="26">
        <f t="shared" si="2"/>
        <v>930283.156</v>
      </c>
      <c r="N45" s="26" t="s">
        <v>26</v>
      </c>
      <c r="O45" s="21" t="s">
        <v>27</v>
      </c>
      <c r="P45" s="48"/>
    </row>
    <row r="46" s="2" customFormat="1" ht="44" customHeight="1" spans="1:16">
      <c r="A46" s="21">
        <v>39</v>
      </c>
      <c r="B46" s="22" t="s">
        <v>35</v>
      </c>
      <c r="C46" s="20">
        <v>2304</v>
      </c>
      <c r="D46" s="20">
        <v>23</v>
      </c>
      <c r="E46" s="20" t="s">
        <v>28</v>
      </c>
      <c r="F46" s="22">
        <v>2.95</v>
      </c>
      <c r="G46" s="23">
        <v>95.2</v>
      </c>
      <c r="H46" s="23">
        <f t="shared" si="0"/>
        <v>16.49</v>
      </c>
      <c r="I46" s="23">
        <v>78.71</v>
      </c>
      <c r="J46" s="26">
        <v>7400</v>
      </c>
      <c r="K46" s="26">
        <f t="shared" si="4"/>
        <v>7000.4</v>
      </c>
      <c r="L46" s="26">
        <f t="shared" si="1"/>
        <v>704480</v>
      </c>
      <c r="M46" s="26">
        <f t="shared" si="2"/>
        <v>666438.08</v>
      </c>
      <c r="N46" s="26" t="s">
        <v>26</v>
      </c>
      <c r="O46" s="21" t="s">
        <v>27</v>
      </c>
      <c r="P46" s="48"/>
    </row>
    <row r="47" s="2" customFormat="1" ht="44" customHeight="1" spans="1:16">
      <c r="A47" s="21">
        <v>40</v>
      </c>
      <c r="B47" s="22" t="s">
        <v>35</v>
      </c>
      <c r="C47" s="20">
        <v>2306</v>
      </c>
      <c r="D47" s="20">
        <v>23</v>
      </c>
      <c r="E47" s="20" t="s">
        <v>28</v>
      </c>
      <c r="F47" s="22">
        <v>2.95</v>
      </c>
      <c r="G47" s="23">
        <v>132.89</v>
      </c>
      <c r="H47" s="23">
        <f t="shared" si="0"/>
        <v>23.01</v>
      </c>
      <c r="I47" s="23">
        <v>109.88</v>
      </c>
      <c r="J47" s="26">
        <v>7400</v>
      </c>
      <c r="K47" s="26">
        <f t="shared" si="4"/>
        <v>7000.4</v>
      </c>
      <c r="L47" s="26">
        <f t="shared" si="1"/>
        <v>983386</v>
      </c>
      <c r="M47" s="26">
        <f t="shared" si="2"/>
        <v>930283.156</v>
      </c>
      <c r="N47" s="26" t="s">
        <v>26</v>
      </c>
      <c r="O47" s="21" t="s">
        <v>27</v>
      </c>
      <c r="P47" s="48"/>
    </row>
    <row r="48" s="2" customFormat="1" ht="44" customHeight="1" spans="1:16">
      <c r="A48" s="21">
        <v>41</v>
      </c>
      <c r="B48" s="22" t="s">
        <v>35</v>
      </c>
      <c r="C48" s="20">
        <v>2404</v>
      </c>
      <c r="D48" s="20">
        <v>24</v>
      </c>
      <c r="E48" s="20" t="s">
        <v>28</v>
      </c>
      <c r="F48" s="22">
        <v>2.95</v>
      </c>
      <c r="G48" s="23">
        <v>95.2</v>
      </c>
      <c r="H48" s="23">
        <f t="shared" si="0"/>
        <v>16.49</v>
      </c>
      <c r="I48" s="23">
        <v>78.71</v>
      </c>
      <c r="J48" s="26">
        <v>7400</v>
      </c>
      <c r="K48" s="26">
        <f t="shared" si="4"/>
        <v>7000.4</v>
      </c>
      <c r="L48" s="26">
        <f t="shared" si="1"/>
        <v>704480</v>
      </c>
      <c r="M48" s="26">
        <f t="shared" si="2"/>
        <v>666438.08</v>
      </c>
      <c r="N48" s="26" t="s">
        <v>26</v>
      </c>
      <c r="O48" s="21" t="s">
        <v>27</v>
      </c>
      <c r="P48" s="48"/>
    </row>
    <row r="49" s="2" customFormat="1" ht="44" customHeight="1" spans="1:16">
      <c r="A49" s="21">
        <v>42</v>
      </c>
      <c r="B49" s="22" t="s">
        <v>35</v>
      </c>
      <c r="C49" s="20">
        <v>2406</v>
      </c>
      <c r="D49" s="20">
        <v>24</v>
      </c>
      <c r="E49" s="20" t="s">
        <v>28</v>
      </c>
      <c r="F49" s="22">
        <v>2.95</v>
      </c>
      <c r="G49" s="23">
        <v>132.89</v>
      </c>
      <c r="H49" s="23">
        <f t="shared" si="0"/>
        <v>23.01</v>
      </c>
      <c r="I49" s="23">
        <v>109.88</v>
      </c>
      <c r="J49" s="26">
        <v>7400</v>
      </c>
      <c r="K49" s="26">
        <f t="shared" si="4"/>
        <v>7000.4</v>
      </c>
      <c r="L49" s="26">
        <f t="shared" si="1"/>
        <v>983386</v>
      </c>
      <c r="M49" s="26">
        <f t="shared" si="2"/>
        <v>930283.156</v>
      </c>
      <c r="N49" s="26" t="s">
        <v>26</v>
      </c>
      <c r="O49" s="21" t="s">
        <v>27</v>
      </c>
      <c r="P49" s="48"/>
    </row>
    <row r="50" s="2" customFormat="1" ht="44" customHeight="1" spans="1:16">
      <c r="A50" s="21">
        <v>43</v>
      </c>
      <c r="B50" s="22" t="s">
        <v>35</v>
      </c>
      <c r="C50" s="20">
        <v>2504</v>
      </c>
      <c r="D50" s="20">
        <v>25</v>
      </c>
      <c r="E50" s="20" t="s">
        <v>28</v>
      </c>
      <c r="F50" s="22">
        <v>2.95</v>
      </c>
      <c r="G50" s="23">
        <v>95.2</v>
      </c>
      <c r="H50" s="23">
        <f t="shared" si="0"/>
        <v>16.49</v>
      </c>
      <c r="I50" s="23">
        <v>78.71</v>
      </c>
      <c r="J50" s="26">
        <v>7400</v>
      </c>
      <c r="K50" s="26">
        <f t="shared" si="4"/>
        <v>7000.4</v>
      </c>
      <c r="L50" s="26">
        <f t="shared" si="1"/>
        <v>704480</v>
      </c>
      <c r="M50" s="26">
        <f t="shared" si="2"/>
        <v>666438.08</v>
      </c>
      <c r="N50" s="26" t="s">
        <v>26</v>
      </c>
      <c r="O50" s="21" t="s">
        <v>27</v>
      </c>
      <c r="P50" s="48"/>
    </row>
    <row r="51" s="2" customFormat="1" ht="44" customHeight="1" spans="1:16">
      <c r="A51" s="21">
        <v>44</v>
      </c>
      <c r="B51" s="22" t="s">
        <v>35</v>
      </c>
      <c r="C51" s="20">
        <v>2506</v>
      </c>
      <c r="D51" s="20">
        <v>25</v>
      </c>
      <c r="E51" s="20" t="s">
        <v>28</v>
      </c>
      <c r="F51" s="22">
        <v>2.95</v>
      </c>
      <c r="G51" s="23">
        <v>132.89</v>
      </c>
      <c r="H51" s="23">
        <f t="shared" si="0"/>
        <v>23.01</v>
      </c>
      <c r="I51" s="23">
        <v>109.88</v>
      </c>
      <c r="J51" s="26">
        <v>7400</v>
      </c>
      <c r="K51" s="26">
        <f t="shared" si="4"/>
        <v>7000.4</v>
      </c>
      <c r="L51" s="26">
        <f t="shared" si="1"/>
        <v>983386</v>
      </c>
      <c r="M51" s="26">
        <f t="shared" si="2"/>
        <v>930283.156</v>
      </c>
      <c r="N51" s="26" t="s">
        <v>26</v>
      </c>
      <c r="O51" s="21" t="s">
        <v>27</v>
      </c>
      <c r="P51" s="48"/>
    </row>
    <row r="52" s="2" customFormat="1" ht="44" customHeight="1" spans="1:16">
      <c r="A52" s="21">
        <v>45</v>
      </c>
      <c r="B52" s="22" t="s">
        <v>35</v>
      </c>
      <c r="C52" s="20">
        <v>2606</v>
      </c>
      <c r="D52" s="20">
        <v>26</v>
      </c>
      <c r="E52" s="20" t="s">
        <v>28</v>
      </c>
      <c r="F52" s="22">
        <v>2.95</v>
      </c>
      <c r="G52" s="23">
        <v>132.89</v>
      </c>
      <c r="H52" s="23">
        <f t="shared" si="0"/>
        <v>23.01</v>
      </c>
      <c r="I52" s="23">
        <v>109.88</v>
      </c>
      <c r="J52" s="26">
        <v>7400</v>
      </c>
      <c r="K52" s="26">
        <f t="shared" si="4"/>
        <v>7000.4</v>
      </c>
      <c r="L52" s="26">
        <f t="shared" si="1"/>
        <v>983386</v>
      </c>
      <c r="M52" s="26">
        <f t="shared" si="2"/>
        <v>930283.156</v>
      </c>
      <c r="N52" s="26" t="s">
        <v>26</v>
      </c>
      <c r="O52" s="21" t="s">
        <v>27</v>
      </c>
      <c r="P52" s="48"/>
    </row>
    <row r="53" s="2" customFormat="1" ht="44" customHeight="1" spans="1:16">
      <c r="A53" s="21">
        <v>46</v>
      </c>
      <c r="B53" s="22" t="s">
        <v>35</v>
      </c>
      <c r="C53" s="20">
        <v>2706</v>
      </c>
      <c r="D53" s="20">
        <v>27</v>
      </c>
      <c r="E53" s="20" t="s">
        <v>28</v>
      </c>
      <c r="F53" s="22">
        <v>2.95</v>
      </c>
      <c r="G53" s="23">
        <v>132.89</v>
      </c>
      <c r="H53" s="23">
        <f t="shared" si="0"/>
        <v>23.01</v>
      </c>
      <c r="I53" s="23">
        <v>109.88</v>
      </c>
      <c r="J53" s="26">
        <v>7400</v>
      </c>
      <c r="K53" s="26">
        <f t="shared" si="4"/>
        <v>7000.4</v>
      </c>
      <c r="L53" s="26">
        <f t="shared" si="1"/>
        <v>983386</v>
      </c>
      <c r="M53" s="26">
        <f t="shared" si="2"/>
        <v>930283.156</v>
      </c>
      <c r="N53" s="26" t="s">
        <v>26</v>
      </c>
      <c r="O53" s="21" t="s">
        <v>27</v>
      </c>
      <c r="P53" s="48"/>
    </row>
    <row r="54" s="2" customFormat="1" ht="44" customHeight="1" spans="1:16">
      <c r="A54" s="21">
        <v>47</v>
      </c>
      <c r="B54" s="22" t="s">
        <v>35</v>
      </c>
      <c r="C54" s="20">
        <v>2806</v>
      </c>
      <c r="D54" s="20">
        <v>28</v>
      </c>
      <c r="E54" s="20" t="s">
        <v>28</v>
      </c>
      <c r="F54" s="22">
        <v>2.95</v>
      </c>
      <c r="G54" s="23">
        <v>132.89</v>
      </c>
      <c r="H54" s="23">
        <f t="shared" si="0"/>
        <v>23.01</v>
      </c>
      <c r="I54" s="23">
        <v>109.88</v>
      </c>
      <c r="J54" s="26">
        <v>7400</v>
      </c>
      <c r="K54" s="26">
        <f t="shared" si="4"/>
        <v>7000.4</v>
      </c>
      <c r="L54" s="26">
        <f t="shared" si="1"/>
        <v>983386</v>
      </c>
      <c r="M54" s="26">
        <f t="shared" si="2"/>
        <v>930283.156</v>
      </c>
      <c r="N54" s="26" t="s">
        <v>26</v>
      </c>
      <c r="O54" s="21" t="s">
        <v>27</v>
      </c>
      <c r="P54" s="48"/>
    </row>
    <row r="55" s="2" customFormat="1" ht="44" customHeight="1" spans="1:16">
      <c r="A55" s="21">
        <v>48</v>
      </c>
      <c r="B55" s="22" t="s">
        <v>35</v>
      </c>
      <c r="C55" s="20">
        <v>2906</v>
      </c>
      <c r="D55" s="20">
        <v>29</v>
      </c>
      <c r="E55" s="20" t="s">
        <v>28</v>
      </c>
      <c r="F55" s="22">
        <v>2.95</v>
      </c>
      <c r="G55" s="23">
        <v>132.89</v>
      </c>
      <c r="H55" s="23">
        <f t="shared" si="0"/>
        <v>23.01</v>
      </c>
      <c r="I55" s="23">
        <v>109.88</v>
      </c>
      <c r="J55" s="26">
        <v>7400</v>
      </c>
      <c r="K55" s="26">
        <f t="shared" si="4"/>
        <v>7000.4</v>
      </c>
      <c r="L55" s="26">
        <f t="shared" si="1"/>
        <v>983386</v>
      </c>
      <c r="M55" s="26">
        <f t="shared" si="2"/>
        <v>930283.156</v>
      </c>
      <c r="N55" s="26" t="s">
        <v>26</v>
      </c>
      <c r="O55" s="21" t="s">
        <v>27</v>
      </c>
      <c r="P55" s="48"/>
    </row>
    <row r="56" s="2" customFormat="1" ht="44" customHeight="1" spans="1:16">
      <c r="A56" s="21">
        <v>49</v>
      </c>
      <c r="B56" s="22" t="s">
        <v>35</v>
      </c>
      <c r="C56" s="20">
        <v>3001</v>
      </c>
      <c r="D56" s="20">
        <v>30</v>
      </c>
      <c r="E56" s="20" t="s">
        <v>28</v>
      </c>
      <c r="F56" s="22">
        <v>2.95</v>
      </c>
      <c r="G56" s="23">
        <v>112.08</v>
      </c>
      <c r="H56" s="23">
        <f t="shared" si="0"/>
        <v>19.41</v>
      </c>
      <c r="I56" s="23">
        <v>92.67</v>
      </c>
      <c r="J56" s="26">
        <v>7400</v>
      </c>
      <c r="K56" s="26">
        <f t="shared" si="4"/>
        <v>7000.4</v>
      </c>
      <c r="L56" s="26">
        <f t="shared" si="1"/>
        <v>829392</v>
      </c>
      <c r="M56" s="26">
        <f t="shared" si="2"/>
        <v>784604.832</v>
      </c>
      <c r="N56" s="26" t="s">
        <v>26</v>
      </c>
      <c r="O56" s="21" t="s">
        <v>27</v>
      </c>
      <c r="P56" s="48"/>
    </row>
    <row r="57" s="2" customFormat="1" ht="44" customHeight="1" spans="1:16">
      <c r="A57" s="21">
        <v>50</v>
      </c>
      <c r="B57" s="22" t="s">
        <v>35</v>
      </c>
      <c r="C57" s="20">
        <v>3004</v>
      </c>
      <c r="D57" s="20">
        <v>30</v>
      </c>
      <c r="E57" s="20" t="s">
        <v>28</v>
      </c>
      <c r="F57" s="22">
        <v>2.95</v>
      </c>
      <c r="G57" s="23">
        <v>95.2</v>
      </c>
      <c r="H57" s="23">
        <f t="shared" si="0"/>
        <v>16.49</v>
      </c>
      <c r="I57" s="23">
        <v>78.71</v>
      </c>
      <c r="J57" s="26">
        <v>7400</v>
      </c>
      <c r="K57" s="26">
        <f t="shared" si="4"/>
        <v>7000.4</v>
      </c>
      <c r="L57" s="26">
        <f t="shared" si="1"/>
        <v>704480</v>
      </c>
      <c r="M57" s="26">
        <f t="shared" si="2"/>
        <v>666438.08</v>
      </c>
      <c r="N57" s="26" t="s">
        <v>26</v>
      </c>
      <c r="O57" s="21" t="s">
        <v>27</v>
      </c>
      <c r="P57" s="48"/>
    </row>
    <row r="58" s="2" customFormat="1" ht="44" customHeight="1" spans="1:16">
      <c r="A58" s="21">
        <v>51</v>
      </c>
      <c r="B58" s="22" t="s">
        <v>35</v>
      </c>
      <c r="C58" s="20">
        <v>3006</v>
      </c>
      <c r="D58" s="20">
        <v>30</v>
      </c>
      <c r="E58" s="20" t="s">
        <v>28</v>
      </c>
      <c r="F58" s="22">
        <v>2.95</v>
      </c>
      <c r="G58" s="23">
        <v>132.89</v>
      </c>
      <c r="H58" s="23">
        <f t="shared" si="0"/>
        <v>23.01</v>
      </c>
      <c r="I58" s="23">
        <v>109.88</v>
      </c>
      <c r="J58" s="26">
        <v>7400</v>
      </c>
      <c r="K58" s="26">
        <f t="shared" si="4"/>
        <v>7000.4</v>
      </c>
      <c r="L58" s="26">
        <f t="shared" si="1"/>
        <v>983386</v>
      </c>
      <c r="M58" s="26">
        <f t="shared" si="2"/>
        <v>930283.156</v>
      </c>
      <c r="N58" s="26" t="s">
        <v>26</v>
      </c>
      <c r="O58" s="21" t="s">
        <v>27</v>
      </c>
      <c r="P58" s="48"/>
    </row>
    <row r="59" s="2" customFormat="1" ht="44" customHeight="1" spans="1:16">
      <c r="A59" s="21">
        <v>52</v>
      </c>
      <c r="B59" s="22" t="s">
        <v>35</v>
      </c>
      <c r="C59" s="20">
        <v>3101</v>
      </c>
      <c r="D59" s="20">
        <v>31</v>
      </c>
      <c r="E59" s="20" t="s">
        <v>28</v>
      </c>
      <c r="F59" s="22">
        <v>2.95</v>
      </c>
      <c r="G59" s="23">
        <v>112.08</v>
      </c>
      <c r="H59" s="23">
        <f t="shared" si="0"/>
        <v>19.41</v>
      </c>
      <c r="I59" s="23">
        <v>92.67</v>
      </c>
      <c r="J59" s="26">
        <v>7400</v>
      </c>
      <c r="K59" s="26">
        <f t="shared" si="4"/>
        <v>7000.4</v>
      </c>
      <c r="L59" s="26">
        <f t="shared" si="1"/>
        <v>829392</v>
      </c>
      <c r="M59" s="26">
        <f t="shared" si="2"/>
        <v>784604.832</v>
      </c>
      <c r="N59" s="26" t="s">
        <v>26</v>
      </c>
      <c r="O59" s="21" t="s">
        <v>27</v>
      </c>
      <c r="P59" s="48"/>
    </row>
    <row r="60" s="2" customFormat="1" ht="44" customHeight="1" spans="1:16">
      <c r="A60" s="21">
        <v>53</v>
      </c>
      <c r="B60" s="22" t="s">
        <v>35</v>
      </c>
      <c r="C60" s="20">
        <v>3102</v>
      </c>
      <c r="D60" s="20">
        <v>31</v>
      </c>
      <c r="E60" s="20" t="s">
        <v>28</v>
      </c>
      <c r="F60" s="22">
        <v>2.95</v>
      </c>
      <c r="G60" s="23">
        <v>112.02</v>
      </c>
      <c r="H60" s="23">
        <f t="shared" si="0"/>
        <v>19.4</v>
      </c>
      <c r="I60" s="23">
        <v>92.62</v>
      </c>
      <c r="J60" s="26">
        <v>7400</v>
      </c>
      <c r="K60" s="26">
        <f t="shared" si="4"/>
        <v>7000.4</v>
      </c>
      <c r="L60" s="26">
        <f t="shared" si="1"/>
        <v>828948</v>
      </c>
      <c r="M60" s="26">
        <f t="shared" si="2"/>
        <v>784184.808</v>
      </c>
      <c r="N60" s="26" t="s">
        <v>26</v>
      </c>
      <c r="O60" s="21" t="s">
        <v>27</v>
      </c>
      <c r="P60" s="48"/>
    </row>
    <row r="61" s="2" customFormat="1" ht="44" customHeight="1" spans="1:16">
      <c r="A61" s="21">
        <v>54</v>
      </c>
      <c r="B61" s="22" t="s">
        <v>35</v>
      </c>
      <c r="C61" s="20">
        <v>3104</v>
      </c>
      <c r="D61" s="20">
        <v>31</v>
      </c>
      <c r="E61" s="20" t="s">
        <v>28</v>
      </c>
      <c r="F61" s="22">
        <v>2.95</v>
      </c>
      <c r="G61" s="23">
        <v>95.2</v>
      </c>
      <c r="H61" s="23">
        <f t="shared" si="0"/>
        <v>16.49</v>
      </c>
      <c r="I61" s="23">
        <v>78.71</v>
      </c>
      <c r="J61" s="26">
        <v>7400</v>
      </c>
      <c r="K61" s="26">
        <f t="shared" si="4"/>
        <v>7000.4</v>
      </c>
      <c r="L61" s="26">
        <f t="shared" si="1"/>
        <v>704480</v>
      </c>
      <c r="M61" s="26">
        <f t="shared" si="2"/>
        <v>666438.08</v>
      </c>
      <c r="N61" s="26" t="s">
        <v>26</v>
      </c>
      <c r="O61" s="21" t="s">
        <v>27</v>
      </c>
      <c r="P61" s="48"/>
    </row>
    <row r="62" s="2" customFormat="1" ht="44" customHeight="1" spans="1:16">
      <c r="A62" s="21">
        <v>55</v>
      </c>
      <c r="B62" s="22" t="s">
        <v>35</v>
      </c>
      <c r="C62" s="20">
        <v>3106</v>
      </c>
      <c r="D62" s="20">
        <v>31</v>
      </c>
      <c r="E62" s="20" t="s">
        <v>28</v>
      </c>
      <c r="F62" s="22">
        <v>2.95</v>
      </c>
      <c r="G62" s="23">
        <v>132.89</v>
      </c>
      <c r="H62" s="23">
        <f t="shared" si="0"/>
        <v>23.01</v>
      </c>
      <c r="I62" s="23">
        <v>109.88</v>
      </c>
      <c r="J62" s="26">
        <v>7400</v>
      </c>
      <c r="K62" s="26">
        <f t="shared" si="4"/>
        <v>7000.4</v>
      </c>
      <c r="L62" s="26">
        <f t="shared" si="1"/>
        <v>983386</v>
      </c>
      <c r="M62" s="26">
        <f t="shared" si="2"/>
        <v>930283.156</v>
      </c>
      <c r="N62" s="26" t="s">
        <v>26</v>
      </c>
      <c r="O62" s="21" t="s">
        <v>27</v>
      </c>
      <c r="P62" s="48"/>
    </row>
    <row r="63" s="2" customFormat="1" ht="44" customHeight="1" spans="1:16">
      <c r="A63" s="21">
        <v>56</v>
      </c>
      <c r="B63" s="22" t="s">
        <v>35</v>
      </c>
      <c r="C63" s="20">
        <v>3201</v>
      </c>
      <c r="D63" s="20">
        <v>32</v>
      </c>
      <c r="E63" s="20" t="s">
        <v>28</v>
      </c>
      <c r="F63" s="22">
        <v>2.95</v>
      </c>
      <c r="G63" s="23">
        <v>112.08</v>
      </c>
      <c r="H63" s="23">
        <f t="shared" si="0"/>
        <v>19.41</v>
      </c>
      <c r="I63" s="23">
        <v>92.67</v>
      </c>
      <c r="J63" s="26">
        <v>7400</v>
      </c>
      <c r="K63" s="26">
        <f t="shared" si="4"/>
        <v>7000.4</v>
      </c>
      <c r="L63" s="26">
        <f t="shared" si="1"/>
        <v>829392</v>
      </c>
      <c r="M63" s="26">
        <f t="shared" si="2"/>
        <v>784604.832</v>
      </c>
      <c r="N63" s="26" t="s">
        <v>26</v>
      </c>
      <c r="O63" s="21" t="s">
        <v>27</v>
      </c>
      <c r="P63" s="48"/>
    </row>
    <row r="64" s="2" customFormat="1" ht="44" customHeight="1" spans="1:16">
      <c r="A64" s="21">
        <v>57</v>
      </c>
      <c r="B64" s="22" t="s">
        <v>35</v>
      </c>
      <c r="C64" s="20">
        <v>3202</v>
      </c>
      <c r="D64" s="20">
        <v>32</v>
      </c>
      <c r="E64" s="20" t="s">
        <v>28</v>
      </c>
      <c r="F64" s="22">
        <v>2.95</v>
      </c>
      <c r="G64" s="23">
        <v>112.02</v>
      </c>
      <c r="H64" s="23">
        <f t="shared" si="0"/>
        <v>19.4</v>
      </c>
      <c r="I64" s="23">
        <v>92.62</v>
      </c>
      <c r="J64" s="26">
        <v>7400</v>
      </c>
      <c r="K64" s="26">
        <f t="shared" si="4"/>
        <v>7000.4</v>
      </c>
      <c r="L64" s="26">
        <f t="shared" si="1"/>
        <v>828948</v>
      </c>
      <c r="M64" s="26">
        <f t="shared" si="2"/>
        <v>784184.808</v>
      </c>
      <c r="N64" s="26" t="s">
        <v>26</v>
      </c>
      <c r="O64" s="21" t="s">
        <v>27</v>
      </c>
      <c r="P64" s="48"/>
    </row>
    <row r="65" s="2" customFormat="1" ht="44" customHeight="1" spans="1:16">
      <c r="A65" s="21">
        <v>58</v>
      </c>
      <c r="B65" s="22" t="s">
        <v>35</v>
      </c>
      <c r="C65" s="20">
        <v>3204</v>
      </c>
      <c r="D65" s="20">
        <v>32</v>
      </c>
      <c r="E65" s="20" t="s">
        <v>28</v>
      </c>
      <c r="F65" s="22">
        <v>2.95</v>
      </c>
      <c r="G65" s="23">
        <v>95.2</v>
      </c>
      <c r="H65" s="23">
        <f t="shared" si="0"/>
        <v>16.49</v>
      </c>
      <c r="I65" s="23">
        <v>78.71</v>
      </c>
      <c r="J65" s="26">
        <v>7400</v>
      </c>
      <c r="K65" s="26">
        <f t="shared" si="4"/>
        <v>7000.4</v>
      </c>
      <c r="L65" s="26">
        <f t="shared" si="1"/>
        <v>704480</v>
      </c>
      <c r="M65" s="26">
        <f t="shared" si="2"/>
        <v>666438.08</v>
      </c>
      <c r="N65" s="26" t="s">
        <v>26</v>
      </c>
      <c r="O65" s="21" t="s">
        <v>27</v>
      </c>
      <c r="P65" s="48"/>
    </row>
    <row r="66" s="2" customFormat="1" ht="44" customHeight="1" spans="1:16">
      <c r="A66" s="21">
        <v>59</v>
      </c>
      <c r="B66" s="22" t="s">
        <v>35</v>
      </c>
      <c r="C66" s="20">
        <v>3206</v>
      </c>
      <c r="D66" s="20">
        <v>32</v>
      </c>
      <c r="E66" s="20" t="s">
        <v>28</v>
      </c>
      <c r="F66" s="22">
        <v>2.95</v>
      </c>
      <c r="G66" s="23">
        <v>132.89</v>
      </c>
      <c r="H66" s="23">
        <f t="shared" si="0"/>
        <v>23.01</v>
      </c>
      <c r="I66" s="23">
        <v>109.88</v>
      </c>
      <c r="J66" s="26">
        <v>7400</v>
      </c>
      <c r="K66" s="26">
        <f t="shared" si="4"/>
        <v>7000.4</v>
      </c>
      <c r="L66" s="26">
        <f t="shared" si="1"/>
        <v>983386</v>
      </c>
      <c r="M66" s="26">
        <f t="shared" si="2"/>
        <v>930283.156</v>
      </c>
      <c r="N66" s="26" t="s">
        <v>26</v>
      </c>
      <c r="O66" s="21" t="s">
        <v>27</v>
      </c>
      <c r="P66" s="48"/>
    </row>
    <row r="67" s="4" customFormat="1" ht="46" customHeight="1" spans="1:16">
      <c r="A67" s="21"/>
      <c r="B67" s="24" t="s">
        <v>29</v>
      </c>
      <c r="C67" s="24"/>
      <c r="D67" s="24"/>
      <c r="E67" s="24"/>
      <c r="F67" s="24"/>
      <c r="G67" s="61">
        <f>SUM(G8:G66)</f>
        <v>6748.42</v>
      </c>
      <c r="H67" s="23">
        <f>SUM(H8:H66)</f>
        <v>1168.67</v>
      </c>
      <c r="I67" s="23">
        <f>SUM(I8:I66)</f>
        <v>5579.75</v>
      </c>
      <c r="J67" s="26">
        <f>SUM(J8:J66)/59</f>
        <v>7400</v>
      </c>
      <c r="K67" s="60">
        <f t="shared" si="4"/>
        <v>7000.4</v>
      </c>
      <c r="L67" s="49">
        <f>SUM(L8:L66)</f>
        <v>49938308</v>
      </c>
      <c r="M67" s="26">
        <f>SUM(M8:M66)</f>
        <v>47241639.368</v>
      </c>
      <c r="N67" s="26" t="s">
        <v>26</v>
      </c>
      <c r="O67" s="21" t="s">
        <v>27</v>
      </c>
      <c r="P67" s="50"/>
    </row>
    <row r="68" s="5" customFormat="1" ht="56" customHeight="1" spans="1:16">
      <c r="A68" s="59" t="s">
        <v>36</v>
      </c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1"/>
    </row>
    <row r="69" s="5" customFormat="1" ht="55" customHeight="1" spans="1:16">
      <c r="A69" s="28" t="s">
        <v>31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52"/>
      <c r="N69" s="53"/>
      <c r="O69" s="54"/>
      <c r="P69" s="51"/>
    </row>
    <row r="70" s="5" customFormat="1" ht="27" customHeight="1" spans="1:16">
      <c r="A70" s="29" t="s">
        <v>32</v>
      </c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43"/>
      <c r="N70" s="44"/>
      <c r="O70" s="55"/>
      <c r="P70" s="51"/>
    </row>
    <row r="71" s="5" customFormat="1" ht="30" customHeight="1" spans="1:16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43"/>
      <c r="N71" s="44"/>
      <c r="O71" s="62"/>
      <c r="P71" s="51"/>
    </row>
    <row r="72" s="5" customFormat="1" ht="30" customHeight="1" spans="1:16">
      <c r="A72" s="17" t="s">
        <v>33</v>
      </c>
      <c r="B72" s="17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40"/>
      <c r="N72" s="40"/>
      <c r="O72" s="62"/>
      <c r="P72" s="51"/>
    </row>
    <row r="73" s="5" customFormat="1" ht="30" customHeight="1" spans="1:16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57"/>
      <c r="N73" s="40"/>
      <c r="O73" s="41"/>
      <c r="P73" s="51"/>
    </row>
    <row r="74" s="5" customFormat="1" ht="30" customHeight="1" spans="1:16">
      <c r="A74" s="17" t="s">
        <v>34</v>
      </c>
      <c r="B74" s="17"/>
      <c r="C74" s="17"/>
      <c r="D74" s="17"/>
      <c r="E74" s="17"/>
      <c r="F74" s="17"/>
      <c r="G74" s="17"/>
      <c r="H74" s="17"/>
      <c r="I74" s="16"/>
      <c r="J74" s="16"/>
      <c r="K74" s="16"/>
      <c r="L74" s="16"/>
      <c r="M74" s="40"/>
      <c r="N74" s="40"/>
      <c r="O74" s="41"/>
      <c r="P74" s="51"/>
    </row>
    <row r="75" s="1" customFormat="1" spans="1:15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30"/>
      <c r="M75" s="31"/>
      <c r="N75" s="32"/>
      <c r="O75" s="11"/>
    </row>
    <row r="76" s="1" customFormat="1" spans="1:15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30"/>
      <c r="M76" s="31"/>
      <c r="N76" s="32"/>
      <c r="O76" s="11"/>
    </row>
  </sheetData>
  <autoFilter ref="A7:O74">
    <extLst/>
  </autoFilter>
  <mergeCells count="11">
    <mergeCell ref="B2:P2"/>
    <mergeCell ref="M4:P4"/>
    <mergeCell ref="M5:P5"/>
    <mergeCell ref="A6:J6"/>
    <mergeCell ref="M6:P6"/>
    <mergeCell ref="B67:F67"/>
    <mergeCell ref="A68:O68"/>
    <mergeCell ref="A69:O69"/>
    <mergeCell ref="A70:O70"/>
    <mergeCell ref="A72:B72"/>
    <mergeCell ref="A74:F74"/>
  </mergeCells>
  <pageMargins left="0.751388888888889" right="0.751388888888889" top="0.550694444444444" bottom="0.590277777777778" header="0.432638888888889" footer="0.5"/>
  <pageSetup paperSize="9" scale="53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5"/>
  <sheetViews>
    <sheetView zoomScale="70" zoomScaleNormal="70" workbookViewId="0">
      <pane ySplit="7" topLeftCell="A8" activePane="bottomLeft" state="frozen"/>
      <selection/>
      <selection pane="bottomLeft" activeCell="G7" sqref="G7:I7"/>
    </sheetView>
  </sheetViews>
  <sheetFormatPr defaultColWidth="8.75" defaultRowHeight="14.25"/>
  <cols>
    <col min="1" max="1" width="9.85" style="6" customWidth="1"/>
    <col min="2" max="2" width="12.7916666666667" style="6" customWidth="1"/>
    <col min="3" max="3" width="14.375" style="6" customWidth="1"/>
    <col min="4" max="4" width="5.875" style="6" customWidth="1"/>
    <col min="5" max="5" width="14.5583333333333" style="6" customWidth="1"/>
    <col min="6" max="6" width="10.2916666666667" style="6" customWidth="1"/>
    <col min="7" max="10" width="17.675" style="6" customWidth="1"/>
    <col min="11" max="11" width="14.625" style="6" customWidth="1"/>
    <col min="12" max="12" width="19" style="7" customWidth="1"/>
    <col min="13" max="13" width="21.175" style="8" customWidth="1"/>
    <col min="14" max="14" width="21.175" style="9" customWidth="1"/>
    <col min="15" max="15" width="13.5" style="6" customWidth="1"/>
    <col min="16" max="16384" width="8.75" style="10"/>
  </cols>
  <sheetData>
    <row r="1" s="1" customFormat="1" spans="1:1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30"/>
      <c r="M1" s="31"/>
      <c r="N1" s="32"/>
      <c r="O1" s="11"/>
    </row>
    <row r="2" s="1" customFormat="1" ht="22.5" spans="1:16">
      <c r="A2" s="12"/>
      <c r="B2" s="13" t="s">
        <v>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33"/>
      <c r="N2" s="33"/>
      <c r="O2" s="13"/>
      <c r="P2" s="13"/>
    </row>
    <row r="3" s="1" customFormat="1" ht="22.5" spans="1:16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34"/>
      <c r="N3" s="35"/>
      <c r="O3" s="36"/>
      <c r="P3" s="12"/>
    </row>
    <row r="4" s="1" customFormat="1" ht="18.75" spans="1:16">
      <c r="A4" s="14" t="s">
        <v>1</v>
      </c>
      <c r="B4" s="14"/>
      <c r="C4" s="14"/>
      <c r="D4" s="14"/>
      <c r="E4" s="14"/>
      <c r="F4" s="15"/>
      <c r="G4" s="15"/>
      <c r="H4" s="15"/>
      <c r="I4" s="15"/>
      <c r="J4" s="37"/>
      <c r="K4" s="16"/>
      <c r="L4" s="38" t="s">
        <v>2</v>
      </c>
      <c r="M4" s="39" t="s">
        <v>3</v>
      </c>
      <c r="N4" s="40"/>
      <c r="O4" s="41"/>
      <c r="P4" s="17"/>
    </row>
    <row r="5" s="1" customFormat="1" ht="19" customHeight="1" spans="1:16">
      <c r="A5" s="16"/>
      <c r="B5" s="17"/>
      <c r="C5" s="17"/>
      <c r="D5" s="17"/>
      <c r="E5" s="17"/>
      <c r="F5" s="17"/>
      <c r="G5" s="17"/>
      <c r="H5" s="17"/>
      <c r="I5" s="17"/>
      <c r="J5" s="16"/>
      <c r="K5" s="16"/>
      <c r="L5" s="42" t="s">
        <v>4</v>
      </c>
      <c r="M5" s="43" t="s">
        <v>5</v>
      </c>
      <c r="N5" s="44"/>
      <c r="O5" s="44"/>
      <c r="P5" s="43"/>
    </row>
    <row r="6" s="1" customFormat="1" ht="18.75" spans="1:16">
      <c r="A6" s="18" t="s">
        <v>6</v>
      </c>
      <c r="B6" s="18"/>
      <c r="C6" s="18"/>
      <c r="D6" s="18"/>
      <c r="E6" s="18"/>
      <c r="F6" s="18"/>
      <c r="G6" s="18"/>
      <c r="H6" s="18"/>
      <c r="I6" s="18"/>
      <c r="J6" s="18"/>
      <c r="K6" s="16"/>
      <c r="L6" s="38" t="s">
        <v>7</v>
      </c>
      <c r="M6" s="45">
        <v>46101</v>
      </c>
      <c r="N6" s="46"/>
      <c r="O6" s="46"/>
      <c r="P6" s="45"/>
    </row>
    <row r="7" s="2" customFormat="1" ht="54.95" customHeight="1" spans="1:16">
      <c r="A7" s="19" t="s">
        <v>8</v>
      </c>
      <c r="B7" s="20" t="s">
        <v>9</v>
      </c>
      <c r="C7" s="20" t="s">
        <v>10</v>
      </c>
      <c r="D7" s="20" t="s">
        <v>11</v>
      </c>
      <c r="E7" s="20" t="s">
        <v>12</v>
      </c>
      <c r="F7" s="20" t="s">
        <v>13</v>
      </c>
      <c r="G7" s="20" t="s">
        <v>15</v>
      </c>
      <c r="H7" s="20" t="s">
        <v>16</v>
      </c>
      <c r="I7" s="20" t="s">
        <v>17</v>
      </c>
      <c r="J7" s="20" t="s">
        <v>18</v>
      </c>
      <c r="K7" s="20" t="s">
        <v>19</v>
      </c>
      <c r="L7" s="26" t="s">
        <v>20</v>
      </c>
      <c r="M7" s="47" t="s">
        <v>21</v>
      </c>
      <c r="N7" s="20" t="s">
        <v>22</v>
      </c>
      <c r="O7" s="20" t="s">
        <v>23</v>
      </c>
      <c r="P7" s="48"/>
    </row>
    <row r="8" s="2" customFormat="1" ht="40" customHeight="1" spans="1:16">
      <c r="A8" s="21">
        <v>1</v>
      </c>
      <c r="B8" s="22" t="s">
        <v>37</v>
      </c>
      <c r="C8" s="20">
        <v>304</v>
      </c>
      <c r="D8" s="20">
        <v>3</v>
      </c>
      <c r="E8" s="58" t="s">
        <v>28</v>
      </c>
      <c r="F8" s="22">
        <v>2.95</v>
      </c>
      <c r="G8" s="20">
        <v>122.29</v>
      </c>
      <c r="H8" s="20">
        <f>G8-I8</f>
        <v>21.68</v>
      </c>
      <c r="I8" s="20">
        <v>100.61</v>
      </c>
      <c r="J8" s="26">
        <v>7400</v>
      </c>
      <c r="K8" s="26">
        <f t="shared" ref="K8:K13" si="0">J8*0.946</f>
        <v>7000.4</v>
      </c>
      <c r="L8" s="26">
        <f>G8*J8</f>
        <v>904946</v>
      </c>
      <c r="M8" s="26">
        <f>G8*K8</f>
        <v>856078.916</v>
      </c>
      <c r="N8" s="26" t="s">
        <v>26</v>
      </c>
      <c r="O8" s="21" t="s">
        <v>27</v>
      </c>
      <c r="P8" s="48"/>
    </row>
    <row r="9" s="2" customFormat="1" ht="40" customHeight="1" spans="1:16">
      <c r="A9" s="21">
        <v>2</v>
      </c>
      <c r="B9" s="22" t="s">
        <v>37</v>
      </c>
      <c r="C9" s="20">
        <v>305</v>
      </c>
      <c r="D9" s="20">
        <v>3</v>
      </c>
      <c r="E9" s="58" t="s">
        <v>28</v>
      </c>
      <c r="F9" s="22">
        <v>2.95</v>
      </c>
      <c r="G9" s="20">
        <v>114.33</v>
      </c>
      <c r="H9" s="20">
        <f>G9-I9</f>
        <v>20.27</v>
      </c>
      <c r="I9" s="20">
        <v>94.06</v>
      </c>
      <c r="J9" s="26">
        <v>7400</v>
      </c>
      <c r="K9" s="26">
        <f t="shared" si="0"/>
        <v>7000.4</v>
      </c>
      <c r="L9" s="26">
        <f>G9*J9</f>
        <v>846042</v>
      </c>
      <c r="M9" s="26">
        <f>G9*K9</f>
        <v>800355.732</v>
      </c>
      <c r="N9" s="26" t="s">
        <v>26</v>
      </c>
      <c r="O9" s="21" t="s">
        <v>27</v>
      </c>
      <c r="P9" s="48"/>
    </row>
    <row r="10" s="2" customFormat="1" ht="40" customHeight="1" spans="1:16">
      <c r="A10" s="21">
        <v>3</v>
      </c>
      <c r="B10" s="22" t="s">
        <v>37</v>
      </c>
      <c r="C10" s="20">
        <v>306</v>
      </c>
      <c r="D10" s="20">
        <v>3</v>
      </c>
      <c r="E10" s="58" t="s">
        <v>28</v>
      </c>
      <c r="F10" s="22">
        <v>2.95</v>
      </c>
      <c r="G10" s="20">
        <v>96.11</v>
      </c>
      <c r="H10" s="20">
        <f>G10-I10</f>
        <v>17.04</v>
      </c>
      <c r="I10" s="20">
        <v>79.07</v>
      </c>
      <c r="J10" s="26">
        <v>7400</v>
      </c>
      <c r="K10" s="26">
        <f t="shared" si="0"/>
        <v>7000.4</v>
      </c>
      <c r="L10" s="26">
        <f>G10*J10</f>
        <v>711214</v>
      </c>
      <c r="M10" s="26">
        <f>G10*K10</f>
        <v>672808.444</v>
      </c>
      <c r="N10" s="26" t="s">
        <v>26</v>
      </c>
      <c r="O10" s="21" t="s">
        <v>27</v>
      </c>
      <c r="P10" s="48"/>
    </row>
    <row r="11" s="2" customFormat="1" ht="40" customHeight="1" spans="1:16">
      <c r="A11" s="21">
        <v>4</v>
      </c>
      <c r="B11" s="22" t="s">
        <v>37</v>
      </c>
      <c r="C11" s="20">
        <v>2506</v>
      </c>
      <c r="D11" s="20">
        <v>25</v>
      </c>
      <c r="E11" s="58" t="s">
        <v>28</v>
      </c>
      <c r="F11" s="22">
        <v>2.95</v>
      </c>
      <c r="G11" s="20">
        <v>96.11</v>
      </c>
      <c r="H11" s="20">
        <f>G11-I11</f>
        <v>17.04</v>
      </c>
      <c r="I11" s="20">
        <v>79.07</v>
      </c>
      <c r="J11" s="26">
        <v>7400</v>
      </c>
      <c r="K11" s="26">
        <f t="shared" si="0"/>
        <v>7000.4</v>
      </c>
      <c r="L11" s="26">
        <f>G11*J11</f>
        <v>711214</v>
      </c>
      <c r="M11" s="26">
        <f>G11*K11</f>
        <v>672808.444</v>
      </c>
      <c r="N11" s="26" t="s">
        <v>26</v>
      </c>
      <c r="O11" s="21" t="s">
        <v>27</v>
      </c>
      <c r="P11" s="48"/>
    </row>
    <row r="12" s="2" customFormat="1" ht="40" customHeight="1" spans="1:16">
      <c r="A12" s="21">
        <v>5</v>
      </c>
      <c r="B12" s="22" t="s">
        <v>37</v>
      </c>
      <c r="C12" s="20">
        <v>3002</v>
      </c>
      <c r="D12" s="20">
        <v>30</v>
      </c>
      <c r="E12" s="58" t="s">
        <v>28</v>
      </c>
      <c r="F12" s="22">
        <v>2.95</v>
      </c>
      <c r="G12" s="20">
        <v>111.56</v>
      </c>
      <c r="H12" s="20">
        <f>G12-I12</f>
        <v>19.78</v>
      </c>
      <c r="I12" s="20">
        <v>91.78</v>
      </c>
      <c r="J12" s="26">
        <v>7400</v>
      </c>
      <c r="K12" s="26">
        <f t="shared" si="0"/>
        <v>7000.4</v>
      </c>
      <c r="L12" s="26">
        <f>G12*J12</f>
        <v>825544</v>
      </c>
      <c r="M12" s="26">
        <f>G12*K12</f>
        <v>780964.624</v>
      </c>
      <c r="N12" s="26" t="s">
        <v>26</v>
      </c>
      <c r="O12" s="21" t="s">
        <v>27</v>
      </c>
      <c r="P12" s="48"/>
    </row>
    <row r="13" s="4" customFormat="1" ht="46" customHeight="1" spans="1:16">
      <c r="A13" s="21"/>
      <c r="B13" s="24" t="s">
        <v>29</v>
      </c>
      <c r="C13" s="24"/>
      <c r="D13" s="24"/>
      <c r="E13" s="24"/>
      <c r="F13" s="24"/>
      <c r="G13" s="25">
        <f>SUM(G8:G12)</f>
        <v>540.4</v>
      </c>
      <c r="H13" s="26">
        <f>SUM(H8:H12)</f>
        <v>95.81</v>
      </c>
      <c r="I13" s="26">
        <f>SUM(I8:I12)</f>
        <v>444.59</v>
      </c>
      <c r="J13" s="26">
        <f>AVERAGE(J8:J12)</f>
        <v>7400</v>
      </c>
      <c r="K13" s="60">
        <f t="shared" si="0"/>
        <v>7000.4</v>
      </c>
      <c r="L13" s="49">
        <f>SUM(L8:L12)</f>
        <v>3998960</v>
      </c>
      <c r="M13" s="26">
        <f>SUM(M8:M12)</f>
        <v>3783016.16</v>
      </c>
      <c r="N13" s="26" t="s">
        <v>26</v>
      </c>
      <c r="O13" s="21" t="s">
        <v>27</v>
      </c>
      <c r="P13" s="50"/>
    </row>
    <row r="14" s="5" customFormat="1" ht="56" customHeight="1" spans="1:16">
      <c r="A14" s="59" t="s">
        <v>38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1"/>
    </row>
    <row r="15" s="5" customFormat="1" ht="55" customHeight="1" spans="1:16">
      <c r="A15" s="28" t="s">
        <v>31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52"/>
      <c r="N15" s="53"/>
      <c r="O15" s="54"/>
      <c r="P15" s="51"/>
    </row>
    <row r="16" s="5" customFormat="1" ht="27" customHeight="1" spans="1:16">
      <c r="A16" s="29" t="s">
        <v>32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43"/>
      <c r="N16" s="44"/>
      <c r="O16" s="55"/>
      <c r="P16" s="51"/>
    </row>
    <row r="17" s="5" customFormat="1" ht="30" customHeight="1" spans="1:16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43"/>
      <c r="N17" s="44"/>
      <c r="O17" s="44"/>
      <c r="P17" s="51"/>
    </row>
    <row r="18" s="5" customFormat="1" ht="30" customHeight="1" spans="1:16">
      <c r="A18" s="17" t="s">
        <v>33</v>
      </c>
      <c r="B18" s="17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40"/>
      <c r="N18" s="40"/>
      <c r="O18" s="41"/>
      <c r="P18" s="51"/>
    </row>
    <row r="19" s="5" customFormat="1" ht="30" customHeight="1" spans="1:16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57"/>
      <c r="N19" s="40"/>
      <c r="O19" s="41"/>
      <c r="P19" s="51"/>
    </row>
    <row r="20" s="5" customFormat="1" ht="30" customHeight="1" spans="1:16">
      <c r="A20" s="17" t="s">
        <v>34</v>
      </c>
      <c r="B20" s="17"/>
      <c r="C20" s="17"/>
      <c r="D20" s="17"/>
      <c r="E20" s="17"/>
      <c r="F20" s="17"/>
      <c r="G20" s="17"/>
      <c r="H20" s="17"/>
      <c r="I20" s="16"/>
      <c r="J20" s="16"/>
      <c r="K20" s="16"/>
      <c r="L20" s="16"/>
      <c r="M20" s="40"/>
      <c r="N20" s="40"/>
      <c r="O20" s="41"/>
      <c r="P20" s="51"/>
    </row>
    <row r="21" s="1" customFormat="1" spans="1:1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30"/>
      <c r="M21" s="31"/>
      <c r="N21" s="32"/>
      <c r="O21" s="11"/>
    </row>
    <row r="22" s="1" customFormat="1" spans="1:1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30"/>
      <c r="M22" s="31"/>
      <c r="N22" s="32"/>
      <c r="O22" s="11"/>
    </row>
    <row r="23" s="1" customFormat="1" spans="1:1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30"/>
      <c r="M23" s="31"/>
      <c r="N23" s="32"/>
      <c r="O23" s="11"/>
    </row>
    <row r="24" s="1" customFormat="1" spans="1:1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30"/>
      <c r="M24" s="31"/>
      <c r="N24" s="32"/>
      <c r="O24" s="11"/>
    </row>
    <row r="25" s="1" customFormat="1" spans="1:1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30"/>
      <c r="M25" s="31"/>
      <c r="N25" s="32"/>
      <c r="O25" s="11"/>
    </row>
    <row r="26" s="1" customFormat="1" spans="1:1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30"/>
      <c r="M26" s="31"/>
      <c r="N26" s="32"/>
      <c r="O26" s="11"/>
    </row>
    <row r="27" s="1" customFormat="1" spans="1:1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30"/>
      <c r="M27" s="31"/>
      <c r="N27" s="32"/>
      <c r="O27" s="11"/>
    </row>
    <row r="28" s="1" customFormat="1" spans="1:1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30"/>
      <c r="M28" s="31"/>
      <c r="N28" s="32"/>
      <c r="O28" s="11"/>
    </row>
    <row r="29" s="1" customFormat="1" spans="1:1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30"/>
      <c r="M29" s="31"/>
      <c r="N29" s="32"/>
      <c r="O29" s="11"/>
    </row>
    <row r="30" s="1" customFormat="1" spans="1:1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30"/>
      <c r="M30" s="31"/>
      <c r="N30" s="32"/>
      <c r="O30" s="11"/>
    </row>
    <row r="31" s="1" customFormat="1" spans="1:1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30"/>
      <c r="M31" s="31"/>
      <c r="N31" s="32"/>
      <c r="O31" s="11"/>
    </row>
    <row r="32" s="1" customFormat="1" spans="1:1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30"/>
      <c r="M32" s="31"/>
      <c r="N32" s="32"/>
      <c r="O32" s="11"/>
    </row>
    <row r="33" s="1" customFormat="1" spans="1:1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30"/>
      <c r="M33" s="31"/>
      <c r="N33" s="32"/>
      <c r="O33" s="11"/>
    </row>
    <row r="34" s="1" customFormat="1" spans="1:1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30"/>
      <c r="M34" s="31"/>
      <c r="N34" s="32"/>
      <c r="O34" s="11"/>
    </row>
    <row r="35" s="1" customFormat="1" spans="1:1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30"/>
      <c r="M35" s="31"/>
      <c r="N35" s="32"/>
      <c r="O35" s="11"/>
    </row>
    <row r="36" s="1" customFormat="1" spans="1:1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30"/>
      <c r="M36" s="31"/>
      <c r="N36" s="32"/>
      <c r="O36" s="11"/>
    </row>
    <row r="37" s="1" customFormat="1" spans="1:1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30"/>
      <c r="M37" s="31"/>
      <c r="N37" s="32"/>
      <c r="O37" s="11"/>
    </row>
    <row r="38" s="1" customFormat="1" spans="1:1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30"/>
      <c r="M38" s="31"/>
      <c r="N38" s="32"/>
      <c r="O38" s="11"/>
    </row>
    <row r="39" s="1" customFormat="1" spans="1:1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30"/>
      <c r="M39" s="31"/>
      <c r="N39" s="32"/>
      <c r="O39" s="11"/>
    </row>
    <row r="40" s="1" customFormat="1" spans="1:1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30"/>
      <c r="M40" s="31"/>
      <c r="N40" s="32"/>
      <c r="O40" s="11"/>
    </row>
    <row r="41" s="1" customFormat="1" spans="1:1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30"/>
      <c r="M41" s="31"/>
      <c r="N41" s="32"/>
      <c r="O41" s="11"/>
    </row>
    <row r="42" s="1" customFormat="1" spans="1:1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30"/>
      <c r="M42" s="31"/>
      <c r="N42" s="32"/>
      <c r="O42" s="11"/>
    </row>
    <row r="43" s="1" customFormat="1" spans="1:1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30"/>
      <c r="M43" s="31"/>
      <c r="N43" s="32"/>
      <c r="O43" s="11"/>
    </row>
    <row r="44" s="1" customFormat="1" spans="1:1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30"/>
      <c r="M44" s="31"/>
      <c r="N44" s="32"/>
      <c r="O44" s="11"/>
    </row>
    <row r="45" s="1" customFormat="1" spans="1:1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30"/>
      <c r="M45" s="31"/>
      <c r="N45" s="32"/>
      <c r="O45" s="11"/>
    </row>
    <row r="46" s="1" customFormat="1" spans="1:1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30"/>
      <c r="M46" s="31"/>
      <c r="N46" s="32"/>
      <c r="O46" s="11"/>
    </row>
    <row r="47" s="1" customFormat="1" spans="1:1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30"/>
      <c r="M47" s="31"/>
      <c r="N47" s="32"/>
      <c r="O47" s="11"/>
    </row>
    <row r="48" s="1" customFormat="1" spans="1:1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30"/>
      <c r="M48" s="31"/>
      <c r="N48" s="32"/>
      <c r="O48" s="11"/>
    </row>
    <row r="49" s="1" customFormat="1" spans="1:1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30"/>
      <c r="M49" s="31"/>
      <c r="N49" s="32"/>
      <c r="O49" s="11"/>
    </row>
    <row r="50" s="1" customFormat="1" spans="1:1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30"/>
      <c r="M50" s="31"/>
      <c r="N50" s="32"/>
      <c r="O50" s="11"/>
    </row>
    <row r="51" s="1" customFormat="1" spans="1:1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30"/>
      <c r="M51" s="31"/>
      <c r="N51" s="32"/>
      <c r="O51" s="11"/>
    </row>
    <row r="52" s="1" customFormat="1" spans="1:1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30"/>
      <c r="M52" s="31"/>
      <c r="N52" s="32"/>
      <c r="O52" s="11"/>
    </row>
    <row r="53" s="1" customFormat="1" spans="1:1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30"/>
      <c r="M53" s="31"/>
      <c r="N53" s="32"/>
      <c r="O53" s="11"/>
    </row>
    <row r="54" s="1" customFormat="1" spans="1:1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30"/>
      <c r="M54" s="31"/>
      <c r="N54" s="32"/>
      <c r="O54" s="11"/>
    </row>
    <row r="55" s="1" customFormat="1" spans="1:1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30"/>
      <c r="M55" s="31"/>
      <c r="N55" s="32"/>
      <c r="O55" s="11"/>
    </row>
  </sheetData>
  <autoFilter ref="A7:O20">
    <extLst/>
  </autoFilter>
  <mergeCells count="11">
    <mergeCell ref="B2:P2"/>
    <mergeCell ref="M4:P4"/>
    <mergeCell ref="M5:P5"/>
    <mergeCell ref="A6:J6"/>
    <mergeCell ref="M6:P6"/>
    <mergeCell ref="B13:F13"/>
    <mergeCell ref="A14:O14"/>
    <mergeCell ref="A15:O15"/>
    <mergeCell ref="A16:O16"/>
    <mergeCell ref="A18:B18"/>
    <mergeCell ref="A20:F20"/>
  </mergeCells>
  <pageMargins left="0.75" right="0.75" top="0.550694444444444" bottom="0.590277777777778" header="0.432638888888889" footer="0.5"/>
  <pageSetup paperSize="9" scale="53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2"/>
  <sheetViews>
    <sheetView zoomScale="85" zoomScaleNormal="85" workbookViewId="0">
      <pane ySplit="7" topLeftCell="A8" activePane="bottomLeft" state="frozen"/>
      <selection/>
      <selection pane="bottomLeft" activeCell="P12" sqref="P12"/>
    </sheetView>
  </sheetViews>
  <sheetFormatPr defaultColWidth="8.75" defaultRowHeight="14.25"/>
  <cols>
    <col min="1" max="1" width="9.85" style="6" customWidth="1"/>
    <col min="2" max="2" width="12.7916666666667" style="6" customWidth="1"/>
    <col min="3" max="3" width="14.375" style="6" customWidth="1"/>
    <col min="4" max="4" width="5.875" style="6" customWidth="1"/>
    <col min="5" max="5" width="14.5583333333333" style="6" customWidth="1"/>
    <col min="6" max="6" width="10.2916666666667" style="6" customWidth="1"/>
    <col min="7" max="10" width="16.6" style="6" customWidth="1"/>
    <col min="11" max="11" width="14.625" style="6" customWidth="1"/>
    <col min="12" max="12" width="19" style="7" customWidth="1"/>
    <col min="13" max="13" width="21.175" style="8" customWidth="1"/>
    <col min="14" max="14" width="21.175" style="9" customWidth="1"/>
    <col min="15" max="15" width="13.5" style="6" customWidth="1"/>
    <col min="16" max="16384" width="8.75" style="10"/>
  </cols>
  <sheetData>
    <row r="1" s="1" customFormat="1" spans="1:1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30"/>
      <c r="M1" s="31"/>
      <c r="N1" s="32"/>
      <c r="O1" s="11"/>
    </row>
    <row r="2" s="1" customFormat="1" ht="22.5" spans="1:16">
      <c r="A2" s="12"/>
      <c r="B2" s="13" t="s">
        <v>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33"/>
      <c r="N2" s="33"/>
      <c r="O2" s="13"/>
      <c r="P2" s="13"/>
    </row>
    <row r="3" s="1" customFormat="1" ht="22.5" spans="1:16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34"/>
      <c r="N3" s="35"/>
      <c r="O3" s="36"/>
      <c r="P3" s="12"/>
    </row>
    <row r="4" s="1" customFormat="1" ht="18.75" spans="1:16">
      <c r="A4" s="14" t="s">
        <v>1</v>
      </c>
      <c r="B4" s="14"/>
      <c r="C4" s="14"/>
      <c r="D4" s="14"/>
      <c r="E4" s="14"/>
      <c r="F4" s="15"/>
      <c r="G4" s="15"/>
      <c r="H4" s="15"/>
      <c r="I4" s="15"/>
      <c r="J4" s="37"/>
      <c r="K4" s="16"/>
      <c r="L4" s="38" t="s">
        <v>2</v>
      </c>
      <c r="M4" s="39" t="s">
        <v>3</v>
      </c>
      <c r="N4" s="40"/>
      <c r="O4" s="41"/>
      <c r="P4" s="17"/>
    </row>
    <row r="5" s="1" customFormat="1" ht="19" customHeight="1" spans="1:16">
      <c r="A5" s="16"/>
      <c r="B5" s="17"/>
      <c r="C5" s="17"/>
      <c r="D5" s="17"/>
      <c r="E5" s="17"/>
      <c r="F5" s="17"/>
      <c r="G5" s="17"/>
      <c r="H5" s="17"/>
      <c r="I5" s="17"/>
      <c r="J5" s="16"/>
      <c r="K5" s="16"/>
      <c r="L5" s="42" t="s">
        <v>4</v>
      </c>
      <c r="M5" s="43" t="s">
        <v>5</v>
      </c>
      <c r="N5" s="44"/>
      <c r="O5" s="44"/>
      <c r="P5" s="43"/>
    </row>
    <row r="6" s="1" customFormat="1" ht="18.75" spans="1:16">
      <c r="A6" s="18" t="s">
        <v>6</v>
      </c>
      <c r="B6" s="18"/>
      <c r="C6" s="18"/>
      <c r="D6" s="18"/>
      <c r="E6" s="18"/>
      <c r="F6" s="18"/>
      <c r="G6" s="18"/>
      <c r="H6" s="18"/>
      <c r="I6" s="18"/>
      <c r="J6" s="18"/>
      <c r="K6" s="16"/>
      <c r="L6" s="38" t="s">
        <v>7</v>
      </c>
      <c r="M6" s="45">
        <v>46101</v>
      </c>
      <c r="N6" s="46"/>
      <c r="O6" s="46"/>
      <c r="P6" s="45"/>
    </row>
    <row r="7" s="2" customFormat="1" ht="54.95" customHeight="1" spans="1:16">
      <c r="A7" s="19" t="s">
        <v>8</v>
      </c>
      <c r="B7" s="20" t="s">
        <v>9</v>
      </c>
      <c r="C7" s="20" t="s">
        <v>10</v>
      </c>
      <c r="D7" s="20" t="s">
        <v>11</v>
      </c>
      <c r="E7" s="20" t="s">
        <v>12</v>
      </c>
      <c r="F7" s="20" t="s">
        <v>13</v>
      </c>
      <c r="G7" s="20" t="s">
        <v>15</v>
      </c>
      <c r="H7" s="20" t="s">
        <v>16</v>
      </c>
      <c r="I7" s="20" t="s">
        <v>17</v>
      </c>
      <c r="J7" s="20" t="s">
        <v>18</v>
      </c>
      <c r="K7" s="20" t="s">
        <v>19</v>
      </c>
      <c r="L7" s="26" t="s">
        <v>20</v>
      </c>
      <c r="M7" s="47" t="s">
        <v>21</v>
      </c>
      <c r="N7" s="20" t="s">
        <v>22</v>
      </c>
      <c r="O7" s="20" t="s">
        <v>23</v>
      </c>
      <c r="P7" s="48"/>
    </row>
    <row r="8" s="3" customFormat="1" ht="42" customHeight="1" spans="1:16">
      <c r="A8" s="21">
        <v>1</v>
      </c>
      <c r="B8" s="22" t="s">
        <v>39</v>
      </c>
      <c r="C8" s="20">
        <v>301</v>
      </c>
      <c r="D8" s="20">
        <v>3</v>
      </c>
      <c r="E8" s="22" t="s">
        <v>28</v>
      </c>
      <c r="F8" s="22">
        <v>2.95</v>
      </c>
      <c r="G8" s="23">
        <v>114.35</v>
      </c>
      <c r="H8" s="23">
        <f t="shared" ref="H8:H28" si="0">G8-I8</f>
        <v>20.3</v>
      </c>
      <c r="I8" s="23">
        <v>94.05</v>
      </c>
      <c r="J8" s="26">
        <v>7400</v>
      </c>
      <c r="K8" s="26">
        <f t="shared" ref="K8:K28" si="1">J8*0.946</f>
        <v>7000.4</v>
      </c>
      <c r="L8" s="26">
        <f t="shared" ref="L8:L28" si="2">J8*G8</f>
        <v>846190</v>
      </c>
      <c r="M8" s="26">
        <f t="shared" ref="M8:M28" si="3">K8*G8</f>
        <v>800495.74</v>
      </c>
      <c r="N8" s="26" t="s">
        <v>26</v>
      </c>
      <c r="O8" s="21" t="s">
        <v>27</v>
      </c>
      <c r="P8" s="48"/>
    </row>
    <row r="9" s="3" customFormat="1" ht="42" customHeight="1" spans="1:16">
      <c r="A9" s="21">
        <v>2</v>
      </c>
      <c r="B9" s="22" t="s">
        <v>39</v>
      </c>
      <c r="C9" s="20">
        <v>302</v>
      </c>
      <c r="D9" s="20">
        <v>3</v>
      </c>
      <c r="E9" s="22" t="s">
        <v>28</v>
      </c>
      <c r="F9" s="22">
        <v>2.95</v>
      </c>
      <c r="G9" s="23">
        <v>122.31</v>
      </c>
      <c r="H9" s="23">
        <f t="shared" si="0"/>
        <v>21.71</v>
      </c>
      <c r="I9" s="23">
        <v>100.6</v>
      </c>
      <c r="J9" s="26">
        <v>7400</v>
      </c>
      <c r="K9" s="26">
        <f t="shared" si="1"/>
        <v>7000.4</v>
      </c>
      <c r="L9" s="26">
        <f t="shared" si="2"/>
        <v>905094</v>
      </c>
      <c r="M9" s="26">
        <f t="shared" si="3"/>
        <v>856218.924</v>
      </c>
      <c r="N9" s="26" t="s">
        <v>26</v>
      </c>
      <c r="O9" s="21" t="s">
        <v>27</v>
      </c>
      <c r="P9" s="48"/>
    </row>
    <row r="10" s="3" customFormat="1" ht="42" customHeight="1" spans="1:16">
      <c r="A10" s="21">
        <v>3</v>
      </c>
      <c r="B10" s="22" t="s">
        <v>39</v>
      </c>
      <c r="C10" s="20">
        <v>304</v>
      </c>
      <c r="D10" s="20">
        <v>3</v>
      </c>
      <c r="E10" s="22" t="s">
        <v>28</v>
      </c>
      <c r="F10" s="22">
        <v>2.95</v>
      </c>
      <c r="G10" s="23">
        <v>111.55</v>
      </c>
      <c r="H10" s="23">
        <f t="shared" si="0"/>
        <v>19.8</v>
      </c>
      <c r="I10" s="23">
        <v>91.75</v>
      </c>
      <c r="J10" s="26">
        <v>7400</v>
      </c>
      <c r="K10" s="26">
        <f t="shared" si="1"/>
        <v>7000.4</v>
      </c>
      <c r="L10" s="26">
        <f t="shared" si="2"/>
        <v>825470</v>
      </c>
      <c r="M10" s="26">
        <f t="shared" si="3"/>
        <v>780894.62</v>
      </c>
      <c r="N10" s="26" t="s">
        <v>26</v>
      </c>
      <c r="O10" s="21" t="s">
        <v>27</v>
      </c>
      <c r="P10" s="48"/>
    </row>
    <row r="11" s="3" customFormat="1" ht="42" customHeight="1" spans="1:16">
      <c r="A11" s="21">
        <v>4</v>
      </c>
      <c r="B11" s="22" t="s">
        <v>39</v>
      </c>
      <c r="C11" s="20">
        <v>401</v>
      </c>
      <c r="D11" s="20">
        <v>4</v>
      </c>
      <c r="E11" s="22" t="s">
        <v>28</v>
      </c>
      <c r="F11" s="22">
        <v>2.95</v>
      </c>
      <c r="G11" s="23">
        <v>114.35</v>
      </c>
      <c r="H11" s="23">
        <f t="shared" si="0"/>
        <v>20.3</v>
      </c>
      <c r="I11" s="23">
        <v>94.05</v>
      </c>
      <c r="J11" s="26">
        <v>7400</v>
      </c>
      <c r="K11" s="26">
        <f t="shared" si="1"/>
        <v>7000.4</v>
      </c>
      <c r="L11" s="26">
        <f t="shared" si="2"/>
        <v>846190</v>
      </c>
      <c r="M11" s="26">
        <f t="shared" si="3"/>
        <v>800495.74</v>
      </c>
      <c r="N11" s="26" t="s">
        <v>26</v>
      </c>
      <c r="O11" s="21" t="s">
        <v>27</v>
      </c>
      <c r="P11" s="48"/>
    </row>
    <row r="12" s="3" customFormat="1" ht="42" customHeight="1" spans="1:16">
      <c r="A12" s="21">
        <v>5</v>
      </c>
      <c r="B12" s="22" t="s">
        <v>39</v>
      </c>
      <c r="C12" s="20">
        <v>402</v>
      </c>
      <c r="D12" s="20">
        <v>4</v>
      </c>
      <c r="E12" s="22" t="s">
        <v>28</v>
      </c>
      <c r="F12" s="22">
        <v>2.95</v>
      </c>
      <c r="G12" s="23">
        <v>122.31</v>
      </c>
      <c r="H12" s="23">
        <f t="shared" si="0"/>
        <v>21.71</v>
      </c>
      <c r="I12" s="23">
        <v>100.6</v>
      </c>
      <c r="J12" s="26">
        <v>7400</v>
      </c>
      <c r="K12" s="26">
        <f t="shared" si="1"/>
        <v>7000.4</v>
      </c>
      <c r="L12" s="26">
        <f t="shared" si="2"/>
        <v>905094</v>
      </c>
      <c r="M12" s="26">
        <f t="shared" si="3"/>
        <v>856218.924</v>
      </c>
      <c r="N12" s="26" t="s">
        <v>26</v>
      </c>
      <c r="O12" s="21" t="s">
        <v>27</v>
      </c>
      <c r="P12" s="48"/>
    </row>
    <row r="13" s="3" customFormat="1" ht="42" customHeight="1" spans="1:16">
      <c r="A13" s="21">
        <v>6</v>
      </c>
      <c r="B13" s="22" t="s">
        <v>39</v>
      </c>
      <c r="C13" s="20">
        <v>404</v>
      </c>
      <c r="D13" s="20">
        <v>4</v>
      </c>
      <c r="E13" s="22" t="s">
        <v>28</v>
      </c>
      <c r="F13" s="22">
        <v>2.95</v>
      </c>
      <c r="G13" s="23">
        <v>111.55</v>
      </c>
      <c r="H13" s="23">
        <f t="shared" si="0"/>
        <v>19.8</v>
      </c>
      <c r="I13" s="23">
        <v>91.75</v>
      </c>
      <c r="J13" s="26">
        <v>7400</v>
      </c>
      <c r="K13" s="26">
        <f t="shared" si="1"/>
        <v>7000.4</v>
      </c>
      <c r="L13" s="26">
        <f t="shared" si="2"/>
        <v>825470</v>
      </c>
      <c r="M13" s="26">
        <f t="shared" si="3"/>
        <v>780894.62</v>
      </c>
      <c r="N13" s="26" t="s">
        <v>26</v>
      </c>
      <c r="O13" s="21" t="s">
        <v>27</v>
      </c>
      <c r="P13" s="48"/>
    </row>
    <row r="14" s="3" customFormat="1" ht="42" customHeight="1" spans="1:16">
      <c r="A14" s="21">
        <v>7</v>
      </c>
      <c r="B14" s="22" t="s">
        <v>39</v>
      </c>
      <c r="C14" s="20">
        <v>502</v>
      </c>
      <c r="D14" s="20">
        <v>5</v>
      </c>
      <c r="E14" s="22" t="s">
        <v>28</v>
      </c>
      <c r="F14" s="22">
        <v>2.95</v>
      </c>
      <c r="G14" s="23">
        <v>122.31</v>
      </c>
      <c r="H14" s="23">
        <f t="shared" si="0"/>
        <v>21.71</v>
      </c>
      <c r="I14" s="23">
        <v>100.6</v>
      </c>
      <c r="J14" s="26">
        <v>7400</v>
      </c>
      <c r="K14" s="26">
        <f t="shared" si="1"/>
        <v>7000.4</v>
      </c>
      <c r="L14" s="26">
        <f t="shared" si="2"/>
        <v>905094</v>
      </c>
      <c r="M14" s="26">
        <f t="shared" si="3"/>
        <v>856218.924</v>
      </c>
      <c r="N14" s="26" t="s">
        <v>26</v>
      </c>
      <c r="O14" s="21" t="s">
        <v>27</v>
      </c>
      <c r="P14" s="48"/>
    </row>
    <row r="15" s="3" customFormat="1" ht="42" customHeight="1" spans="1:16">
      <c r="A15" s="21">
        <v>8</v>
      </c>
      <c r="B15" s="22" t="s">
        <v>39</v>
      </c>
      <c r="C15" s="20">
        <v>504</v>
      </c>
      <c r="D15" s="20">
        <v>5</v>
      </c>
      <c r="E15" s="22" t="s">
        <v>28</v>
      </c>
      <c r="F15" s="22">
        <v>2.95</v>
      </c>
      <c r="G15" s="23">
        <v>111.55</v>
      </c>
      <c r="H15" s="23">
        <f t="shared" si="0"/>
        <v>19.8</v>
      </c>
      <c r="I15" s="23">
        <v>91.75</v>
      </c>
      <c r="J15" s="26">
        <v>7400</v>
      </c>
      <c r="K15" s="26">
        <f t="shared" si="1"/>
        <v>7000.4</v>
      </c>
      <c r="L15" s="26">
        <f t="shared" si="2"/>
        <v>825470</v>
      </c>
      <c r="M15" s="26">
        <f t="shared" si="3"/>
        <v>780894.62</v>
      </c>
      <c r="N15" s="26" t="s">
        <v>26</v>
      </c>
      <c r="O15" s="21" t="s">
        <v>27</v>
      </c>
      <c r="P15" s="48"/>
    </row>
    <row r="16" s="3" customFormat="1" ht="42" customHeight="1" spans="1:16">
      <c r="A16" s="21">
        <v>9</v>
      </c>
      <c r="B16" s="22" t="s">
        <v>39</v>
      </c>
      <c r="C16" s="20">
        <v>601</v>
      </c>
      <c r="D16" s="20">
        <v>6</v>
      </c>
      <c r="E16" s="22" t="s">
        <v>28</v>
      </c>
      <c r="F16" s="22">
        <v>2.95</v>
      </c>
      <c r="G16" s="23">
        <v>114.35</v>
      </c>
      <c r="H16" s="23">
        <f t="shared" si="0"/>
        <v>20.3</v>
      </c>
      <c r="I16" s="23">
        <v>94.05</v>
      </c>
      <c r="J16" s="26">
        <v>7400</v>
      </c>
      <c r="K16" s="26">
        <f t="shared" si="1"/>
        <v>7000.4</v>
      </c>
      <c r="L16" s="26">
        <f t="shared" si="2"/>
        <v>846190</v>
      </c>
      <c r="M16" s="26">
        <f t="shared" si="3"/>
        <v>800495.74</v>
      </c>
      <c r="N16" s="26" t="s">
        <v>26</v>
      </c>
      <c r="O16" s="21" t="s">
        <v>27</v>
      </c>
      <c r="P16" s="48"/>
    </row>
    <row r="17" s="3" customFormat="1" ht="42" customHeight="1" spans="1:16">
      <c r="A17" s="21">
        <v>10</v>
      </c>
      <c r="B17" s="22" t="s">
        <v>39</v>
      </c>
      <c r="C17" s="20">
        <v>701</v>
      </c>
      <c r="D17" s="20">
        <v>7</v>
      </c>
      <c r="E17" s="22" t="s">
        <v>28</v>
      </c>
      <c r="F17" s="22">
        <v>2.95</v>
      </c>
      <c r="G17" s="23">
        <v>114.35</v>
      </c>
      <c r="H17" s="23">
        <f t="shared" si="0"/>
        <v>20.3</v>
      </c>
      <c r="I17" s="23">
        <v>94.05</v>
      </c>
      <c r="J17" s="26">
        <v>7400</v>
      </c>
      <c r="K17" s="26">
        <f t="shared" si="1"/>
        <v>7000.4</v>
      </c>
      <c r="L17" s="26">
        <f t="shared" si="2"/>
        <v>846190</v>
      </c>
      <c r="M17" s="26">
        <f t="shared" si="3"/>
        <v>800495.74</v>
      </c>
      <c r="N17" s="26" t="s">
        <v>26</v>
      </c>
      <c r="O17" s="21" t="s">
        <v>27</v>
      </c>
      <c r="P17" s="48"/>
    </row>
    <row r="18" s="3" customFormat="1" ht="42" customHeight="1" spans="1:16">
      <c r="A18" s="21">
        <v>11</v>
      </c>
      <c r="B18" s="22" t="s">
        <v>39</v>
      </c>
      <c r="C18" s="20">
        <v>702</v>
      </c>
      <c r="D18" s="20">
        <v>7</v>
      </c>
      <c r="E18" s="22" t="s">
        <v>28</v>
      </c>
      <c r="F18" s="22">
        <v>2.95</v>
      </c>
      <c r="G18" s="23">
        <v>122.31</v>
      </c>
      <c r="H18" s="23">
        <f t="shared" si="0"/>
        <v>21.71</v>
      </c>
      <c r="I18" s="23">
        <v>100.6</v>
      </c>
      <c r="J18" s="26">
        <v>7400</v>
      </c>
      <c r="K18" s="26">
        <f t="shared" si="1"/>
        <v>7000.4</v>
      </c>
      <c r="L18" s="26">
        <f t="shared" si="2"/>
        <v>905094</v>
      </c>
      <c r="M18" s="26">
        <f t="shared" si="3"/>
        <v>856218.924</v>
      </c>
      <c r="N18" s="26" t="s">
        <v>26</v>
      </c>
      <c r="O18" s="21" t="s">
        <v>27</v>
      </c>
      <c r="P18" s="48"/>
    </row>
    <row r="19" s="3" customFormat="1" ht="42" customHeight="1" spans="1:16">
      <c r="A19" s="21">
        <v>12</v>
      </c>
      <c r="B19" s="22" t="s">
        <v>39</v>
      </c>
      <c r="C19" s="20">
        <v>901</v>
      </c>
      <c r="D19" s="20">
        <v>9</v>
      </c>
      <c r="E19" s="22" t="s">
        <v>28</v>
      </c>
      <c r="F19" s="22">
        <v>2.95</v>
      </c>
      <c r="G19" s="23">
        <v>114.35</v>
      </c>
      <c r="H19" s="23">
        <f t="shared" si="0"/>
        <v>20.3</v>
      </c>
      <c r="I19" s="23">
        <v>94.05</v>
      </c>
      <c r="J19" s="26">
        <v>7400</v>
      </c>
      <c r="K19" s="26">
        <f t="shared" si="1"/>
        <v>7000.4</v>
      </c>
      <c r="L19" s="26">
        <f t="shared" si="2"/>
        <v>846190</v>
      </c>
      <c r="M19" s="26">
        <f t="shared" si="3"/>
        <v>800495.74</v>
      </c>
      <c r="N19" s="26" t="s">
        <v>26</v>
      </c>
      <c r="O19" s="21" t="s">
        <v>27</v>
      </c>
      <c r="P19" s="48"/>
    </row>
    <row r="20" s="3" customFormat="1" ht="42" customHeight="1" spans="1:16">
      <c r="A20" s="21">
        <v>13</v>
      </c>
      <c r="B20" s="22" t="s">
        <v>39</v>
      </c>
      <c r="C20" s="20">
        <v>902</v>
      </c>
      <c r="D20" s="20">
        <v>9</v>
      </c>
      <c r="E20" s="22" t="s">
        <v>28</v>
      </c>
      <c r="F20" s="22">
        <v>2.95</v>
      </c>
      <c r="G20" s="23">
        <v>122.31</v>
      </c>
      <c r="H20" s="23">
        <f t="shared" si="0"/>
        <v>21.71</v>
      </c>
      <c r="I20" s="23">
        <v>100.6</v>
      </c>
      <c r="J20" s="26">
        <v>7400</v>
      </c>
      <c r="K20" s="26">
        <f t="shared" si="1"/>
        <v>7000.4</v>
      </c>
      <c r="L20" s="26">
        <f t="shared" si="2"/>
        <v>905094</v>
      </c>
      <c r="M20" s="26">
        <f t="shared" si="3"/>
        <v>856218.924</v>
      </c>
      <c r="N20" s="26" t="s">
        <v>26</v>
      </c>
      <c r="O20" s="21" t="s">
        <v>27</v>
      </c>
      <c r="P20" s="48"/>
    </row>
    <row r="21" s="3" customFormat="1" ht="42" customHeight="1" spans="1:16">
      <c r="A21" s="21">
        <v>14</v>
      </c>
      <c r="B21" s="22" t="s">
        <v>39</v>
      </c>
      <c r="C21" s="20">
        <v>1401</v>
      </c>
      <c r="D21" s="20">
        <v>14</v>
      </c>
      <c r="E21" s="22" t="s">
        <v>28</v>
      </c>
      <c r="F21" s="22">
        <v>2.95</v>
      </c>
      <c r="G21" s="23">
        <v>114.35</v>
      </c>
      <c r="H21" s="23">
        <f t="shared" si="0"/>
        <v>20.3</v>
      </c>
      <c r="I21" s="23">
        <v>94.05</v>
      </c>
      <c r="J21" s="26">
        <v>7400</v>
      </c>
      <c r="K21" s="26">
        <f t="shared" si="1"/>
        <v>7000.4</v>
      </c>
      <c r="L21" s="26">
        <f t="shared" si="2"/>
        <v>846190</v>
      </c>
      <c r="M21" s="26">
        <f t="shared" si="3"/>
        <v>800495.74</v>
      </c>
      <c r="N21" s="26" t="s">
        <v>26</v>
      </c>
      <c r="O21" s="21" t="s">
        <v>27</v>
      </c>
      <c r="P21" s="48"/>
    </row>
    <row r="22" s="3" customFormat="1" ht="42" customHeight="1" spans="1:16">
      <c r="A22" s="21">
        <v>15</v>
      </c>
      <c r="B22" s="22" t="s">
        <v>39</v>
      </c>
      <c r="C22" s="20">
        <v>1402</v>
      </c>
      <c r="D22" s="20">
        <v>14</v>
      </c>
      <c r="E22" s="22" t="s">
        <v>28</v>
      </c>
      <c r="F22" s="22">
        <v>2.95</v>
      </c>
      <c r="G22" s="23">
        <v>122.31</v>
      </c>
      <c r="H22" s="23">
        <f t="shared" si="0"/>
        <v>21.71</v>
      </c>
      <c r="I22" s="23">
        <v>100.6</v>
      </c>
      <c r="J22" s="26">
        <v>7400</v>
      </c>
      <c r="K22" s="26">
        <f t="shared" si="1"/>
        <v>7000.4</v>
      </c>
      <c r="L22" s="26">
        <f t="shared" si="2"/>
        <v>905094</v>
      </c>
      <c r="M22" s="26">
        <f t="shared" si="3"/>
        <v>856218.924</v>
      </c>
      <c r="N22" s="26" t="s">
        <v>26</v>
      </c>
      <c r="O22" s="21" t="s">
        <v>27</v>
      </c>
      <c r="P22" s="48"/>
    </row>
    <row r="23" s="3" customFormat="1" ht="42" customHeight="1" spans="1:16">
      <c r="A23" s="21">
        <v>16</v>
      </c>
      <c r="B23" s="22" t="s">
        <v>39</v>
      </c>
      <c r="C23" s="20">
        <v>1804</v>
      </c>
      <c r="D23" s="20">
        <v>18</v>
      </c>
      <c r="E23" s="22" t="s">
        <v>28</v>
      </c>
      <c r="F23" s="22">
        <v>2.95</v>
      </c>
      <c r="G23" s="23">
        <v>111.55</v>
      </c>
      <c r="H23" s="23">
        <f t="shared" si="0"/>
        <v>19.8</v>
      </c>
      <c r="I23" s="23">
        <v>91.75</v>
      </c>
      <c r="J23" s="26">
        <v>7400</v>
      </c>
      <c r="K23" s="26">
        <f t="shared" si="1"/>
        <v>7000.4</v>
      </c>
      <c r="L23" s="26">
        <f t="shared" si="2"/>
        <v>825470</v>
      </c>
      <c r="M23" s="26">
        <f t="shared" si="3"/>
        <v>780894.62</v>
      </c>
      <c r="N23" s="26" t="s">
        <v>26</v>
      </c>
      <c r="O23" s="21" t="s">
        <v>27</v>
      </c>
      <c r="P23" s="48"/>
    </row>
    <row r="24" s="3" customFormat="1" ht="42" customHeight="1" spans="1:16">
      <c r="A24" s="21">
        <v>17</v>
      </c>
      <c r="B24" s="22" t="s">
        <v>39</v>
      </c>
      <c r="C24" s="20">
        <v>2201</v>
      </c>
      <c r="D24" s="20">
        <v>22</v>
      </c>
      <c r="E24" s="22" t="s">
        <v>28</v>
      </c>
      <c r="F24" s="22">
        <v>2.95</v>
      </c>
      <c r="G24" s="23">
        <v>114.35</v>
      </c>
      <c r="H24" s="23">
        <f t="shared" si="0"/>
        <v>20.3</v>
      </c>
      <c r="I24" s="23">
        <v>94.05</v>
      </c>
      <c r="J24" s="26">
        <v>7400</v>
      </c>
      <c r="K24" s="26">
        <f t="shared" si="1"/>
        <v>7000.4</v>
      </c>
      <c r="L24" s="26">
        <f t="shared" si="2"/>
        <v>846190</v>
      </c>
      <c r="M24" s="26">
        <f t="shared" si="3"/>
        <v>800495.74</v>
      </c>
      <c r="N24" s="26" t="s">
        <v>26</v>
      </c>
      <c r="O24" s="21" t="s">
        <v>27</v>
      </c>
      <c r="P24" s="48"/>
    </row>
    <row r="25" s="3" customFormat="1" ht="42" customHeight="1" spans="1:16">
      <c r="A25" s="21">
        <v>18</v>
      </c>
      <c r="B25" s="22" t="s">
        <v>39</v>
      </c>
      <c r="C25" s="20">
        <v>2301</v>
      </c>
      <c r="D25" s="20">
        <v>23</v>
      </c>
      <c r="E25" s="22" t="s">
        <v>28</v>
      </c>
      <c r="F25" s="22">
        <v>2.95</v>
      </c>
      <c r="G25" s="23">
        <v>114.35</v>
      </c>
      <c r="H25" s="23">
        <f t="shared" si="0"/>
        <v>20.3</v>
      </c>
      <c r="I25" s="23">
        <v>94.05</v>
      </c>
      <c r="J25" s="26">
        <v>7400</v>
      </c>
      <c r="K25" s="26">
        <f t="shared" si="1"/>
        <v>7000.4</v>
      </c>
      <c r="L25" s="26">
        <f t="shared" si="2"/>
        <v>846190</v>
      </c>
      <c r="M25" s="26">
        <f t="shared" si="3"/>
        <v>800495.74</v>
      </c>
      <c r="N25" s="26" t="s">
        <v>26</v>
      </c>
      <c r="O25" s="21" t="s">
        <v>27</v>
      </c>
      <c r="P25" s="48"/>
    </row>
    <row r="26" s="3" customFormat="1" ht="42" customHeight="1" spans="1:16">
      <c r="A26" s="21">
        <v>19</v>
      </c>
      <c r="B26" s="22" t="s">
        <v>39</v>
      </c>
      <c r="C26" s="20">
        <v>2401</v>
      </c>
      <c r="D26" s="20">
        <v>24</v>
      </c>
      <c r="E26" s="22" t="s">
        <v>28</v>
      </c>
      <c r="F26" s="22">
        <v>2.95</v>
      </c>
      <c r="G26" s="23">
        <v>114.35</v>
      </c>
      <c r="H26" s="23">
        <f t="shared" si="0"/>
        <v>20.3</v>
      </c>
      <c r="I26" s="23">
        <v>94.05</v>
      </c>
      <c r="J26" s="26">
        <v>7400</v>
      </c>
      <c r="K26" s="26">
        <f t="shared" si="1"/>
        <v>7000.4</v>
      </c>
      <c r="L26" s="26">
        <f t="shared" si="2"/>
        <v>846190</v>
      </c>
      <c r="M26" s="26">
        <f t="shared" si="3"/>
        <v>800495.74</v>
      </c>
      <c r="N26" s="26" t="s">
        <v>26</v>
      </c>
      <c r="O26" s="21" t="s">
        <v>27</v>
      </c>
      <c r="P26" s="48"/>
    </row>
    <row r="27" s="3" customFormat="1" ht="42" customHeight="1" spans="1:16">
      <c r="A27" s="21">
        <v>20</v>
      </c>
      <c r="B27" s="22" t="s">
        <v>39</v>
      </c>
      <c r="C27" s="20">
        <v>2404</v>
      </c>
      <c r="D27" s="20">
        <v>24</v>
      </c>
      <c r="E27" s="22" t="s">
        <v>28</v>
      </c>
      <c r="F27" s="22">
        <v>2.95</v>
      </c>
      <c r="G27" s="23">
        <v>111.55</v>
      </c>
      <c r="H27" s="23">
        <f t="shared" si="0"/>
        <v>19.8</v>
      </c>
      <c r="I27" s="23">
        <v>91.75</v>
      </c>
      <c r="J27" s="26">
        <v>7400</v>
      </c>
      <c r="K27" s="26">
        <f t="shared" si="1"/>
        <v>7000.4</v>
      </c>
      <c r="L27" s="26">
        <f t="shared" si="2"/>
        <v>825470</v>
      </c>
      <c r="M27" s="26">
        <f t="shared" si="3"/>
        <v>780894.62</v>
      </c>
      <c r="N27" s="26" t="s">
        <v>26</v>
      </c>
      <c r="O27" s="21" t="s">
        <v>27</v>
      </c>
      <c r="P27" s="48"/>
    </row>
    <row r="28" s="3" customFormat="1" ht="42" customHeight="1" spans="1:16">
      <c r="A28" s="21">
        <v>21</v>
      </c>
      <c r="B28" s="22" t="s">
        <v>39</v>
      </c>
      <c r="C28" s="20">
        <v>2501</v>
      </c>
      <c r="D28" s="20">
        <v>25</v>
      </c>
      <c r="E28" s="22" t="s">
        <v>28</v>
      </c>
      <c r="F28" s="22">
        <v>2.95</v>
      </c>
      <c r="G28" s="23">
        <v>114.35</v>
      </c>
      <c r="H28" s="23">
        <f t="shared" si="0"/>
        <v>20.3</v>
      </c>
      <c r="I28" s="23">
        <v>94.05</v>
      </c>
      <c r="J28" s="26">
        <v>7400</v>
      </c>
      <c r="K28" s="26">
        <f t="shared" si="1"/>
        <v>7000.4</v>
      </c>
      <c r="L28" s="26">
        <f t="shared" si="2"/>
        <v>846190</v>
      </c>
      <c r="M28" s="26">
        <f t="shared" si="3"/>
        <v>800495.74</v>
      </c>
      <c r="N28" s="26" t="s">
        <v>26</v>
      </c>
      <c r="O28" s="21" t="s">
        <v>27</v>
      </c>
      <c r="P28" s="48"/>
    </row>
    <row r="29" s="3" customFormat="1" ht="42" customHeight="1" spans="1:16">
      <c r="A29" s="21">
        <v>22</v>
      </c>
      <c r="B29" s="22" t="s">
        <v>39</v>
      </c>
      <c r="C29" s="20">
        <v>2804</v>
      </c>
      <c r="D29" s="20">
        <v>28</v>
      </c>
      <c r="E29" s="22" t="s">
        <v>28</v>
      </c>
      <c r="F29" s="22">
        <v>2.95</v>
      </c>
      <c r="G29" s="23">
        <v>111.55</v>
      </c>
      <c r="H29" s="23">
        <f t="shared" ref="H29:H34" si="4">G29-I29</f>
        <v>19.8</v>
      </c>
      <c r="I29" s="23">
        <v>91.75</v>
      </c>
      <c r="J29" s="26">
        <v>7400</v>
      </c>
      <c r="K29" s="26">
        <f t="shared" ref="K29:K35" si="5">J29*0.946</f>
        <v>7000.4</v>
      </c>
      <c r="L29" s="26">
        <f t="shared" ref="L29:L34" si="6">J29*G29</f>
        <v>825470</v>
      </c>
      <c r="M29" s="26">
        <f t="shared" ref="M29:M34" si="7">K29*G29</f>
        <v>780894.62</v>
      </c>
      <c r="N29" s="26" t="s">
        <v>26</v>
      </c>
      <c r="O29" s="21" t="s">
        <v>27</v>
      </c>
      <c r="P29" s="48"/>
    </row>
    <row r="30" s="3" customFormat="1" ht="42" customHeight="1" spans="1:16">
      <c r="A30" s="21">
        <v>23</v>
      </c>
      <c r="B30" s="22" t="s">
        <v>39</v>
      </c>
      <c r="C30" s="20">
        <v>2901</v>
      </c>
      <c r="D30" s="20">
        <v>29</v>
      </c>
      <c r="E30" s="22" t="s">
        <v>28</v>
      </c>
      <c r="F30" s="22">
        <v>2.95</v>
      </c>
      <c r="G30" s="23">
        <v>114.35</v>
      </c>
      <c r="H30" s="23">
        <f t="shared" si="4"/>
        <v>20.3</v>
      </c>
      <c r="I30" s="23">
        <v>94.05</v>
      </c>
      <c r="J30" s="26">
        <v>7400</v>
      </c>
      <c r="K30" s="26">
        <f t="shared" si="5"/>
        <v>7000.4</v>
      </c>
      <c r="L30" s="26">
        <f t="shared" si="6"/>
        <v>846190</v>
      </c>
      <c r="M30" s="26">
        <f t="shared" si="7"/>
        <v>800495.74</v>
      </c>
      <c r="N30" s="26" t="s">
        <v>26</v>
      </c>
      <c r="O30" s="21" t="s">
        <v>27</v>
      </c>
      <c r="P30" s="48"/>
    </row>
    <row r="31" s="3" customFormat="1" ht="42" customHeight="1" spans="1:16">
      <c r="A31" s="21">
        <v>24</v>
      </c>
      <c r="B31" s="22" t="s">
        <v>39</v>
      </c>
      <c r="C31" s="20">
        <v>2904</v>
      </c>
      <c r="D31" s="20">
        <v>29</v>
      </c>
      <c r="E31" s="22" t="s">
        <v>28</v>
      </c>
      <c r="F31" s="22">
        <v>2.95</v>
      </c>
      <c r="G31" s="23">
        <v>111.55</v>
      </c>
      <c r="H31" s="23">
        <f t="shared" si="4"/>
        <v>19.8</v>
      </c>
      <c r="I31" s="23">
        <v>91.75</v>
      </c>
      <c r="J31" s="26">
        <v>7400</v>
      </c>
      <c r="K31" s="26">
        <f t="shared" si="5"/>
        <v>7000.4</v>
      </c>
      <c r="L31" s="26">
        <f t="shared" si="6"/>
        <v>825470</v>
      </c>
      <c r="M31" s="26">
        <f t="shared" si="7"/>
        <v>780894.62</v>
      </c>
      <c r="N31" s="26" t="s">
        <v>26</v>
      </c>
      <c r="O31" s="21" t="s">
        <v>27</v>
      </c>
      <c r="P31" s="48"/>
    </row>
    <row r="32" s="3" customFormat="1" ht="42" customHeight="1" spans="1:16">
      <c r="A32" s="21">
        <v>25</v>
      </c>
      <c r="B32" s="22" t="s">
        <v>39</v>
      </c>
      <c r="C32" s="20">
        <v>3101</v>
      </c>
      <c r="D32" s="20">
        <v>31</v>
      </c>
      <c r="E32" s="22" t="s">
        <v>28</v>
      </c>
      <c r="F32" s="22">
        <v>2.95</v>
      </c>
      <c r="G32" s="23">
        <v>114.35</v>
      </c>
      <c r="H32" s="23">
        <f t="shared" si="4"/>
        <v>20.3</v>
      </c>
      <c r="I32" s="23">
        <v>94.05</v>
      </c>
      <c r="J32" s="26">
        <v>7400</v>
      </c>
      <c r="K32" s="26">
        <f t="shared" si="5"/>
        <v>7000.4</v>
      </c>
      <c r="L32" s="26">
        <f t="shared" si="6"/>
        <v>846190</v>
      </c>
      <c r="M32" s="26">
        <f t="shared" si="7"/>
        <v>800495.74</v>
      </c>
      <c r="N32" s="26" t="s">
        <v>26</v>
      </c>
      <c r="O32" s="21" t="s">
        <v>27</v>
      </c>
      <c r="P32" s="48"/>
    </row>
    <row r="33" s="3" customFormat="1" ht="42" customHeight="1" spans="1:16">
      <c r="A33" s="21">
        <v>26</v>
      </c>
      <c r="B33" s="22" t="s">
        <v>39</v>
      </c>
      <c r="C33" s="20">
        <v>3102</v>
      </c>
      <c r="D33" s="20">
        <v>31</v>
      </c>
      <c r="E33" s="22" t="s">
        <v>28</v>
      </c>
      <c r="F33" s="22">
        <v>2.95</v>
      </c>
      <c r="G33" s="23">
        <v>122.31</v>
      </c>
      <c r="H33" s="23">
        <f t="shared" si="4"/>
        <v>21.71</v>
      </c>
      <c r="I33" s="23">
        <v>100.6</v>
      </c>
      <c r="J33" s="26">
        <v>7400</v>
      </c>
      <c r="K33" s="26">
        <f t="shared" si="5"/>
        <v>7000.4</v>
      </c>
      <c r="L33" s="26">
        <f t="shared" si="6"/>
        <v>905094</v>
      </c>
      <c r="M33" s="26">
        <f t="shared" si="7"/>
        <v>856218.924</v>
      </c>
      <c r="N33" s="26" t="s">
        <v>26</v>
      </c>
      <c r="O33" s="21" t="s">
        <v>27</v>
      </c>
      <c r="P33" s="48"/>
    </row>
    <row r="34" s="3" customFormat="1" ht="42" customHeight="1" spans="1:16">
      <c r="A34" s="21">
        <v>27</v>
      </c>
      <c r="B34" s="22" t="s">
        <v>39</v>
      </c>
      <c r="C34" s="20">
        <v>3104</v>
      </c>
      <c r="D34" s="20">
        <v>31</v>
      </c>
      <c r="E34" s="22" t="s">
        <v>28</v>
      </c>
      <c r="F34" s="22">
        <v>2.95</v>
      </c>
      <c r="G34" s="23">
        <v>111.55</v>
      </c>
      <c r="H34" s="23">
        <f t="shared" si="4"/>
        <v>19.8</v>
      </c>
      <c r="I34" s="23">
        <v>91.75</v>
      </c>
      <c r="J34" s="26">
        <v>7400</v>
      </c>
      <c r="K34" s="26">
        <f t="shared" si="5"/>
        <v>7000.4</v>
      </c>
      <c r="L34" s="26">
        <f t="shared" si="6"/>
        <v>825470</v>
      </c>
      <c r="M34" s="26">
        <f t="shared" si="7"/>
        <v>780894.62</v>
      </c>
      <c r="N34" s="26" t="s">
        <v>26</v>
      </c>
      <c r="O34" s="21" t="s">
        <v>27</v>
      </c>
      <c r="P34" s="48"/>
    </row>
    <row r="35" s="4" customFormat="1" ht="46" customHeight="1" spans="1:16">
      <c r="A35" s="21"/>
      <c r="B35" s="24" t="s">
        <v>29</v>
      </c>
      <c r="C35" s="24"/>
      <c r="D35" s="24"/>
      <c r="E35" s="24"/>
      <c r="F35" s="24"/>
      <c r="G35" s="25">
        <f>SUM(G8:G34)</f>
        <v>3120.77</v>
      </c>
      <c r="H35" s="26">
        <f>SUM(H8:H34)</f>
        <v>553.97</v>
      </c>
      <c r="I35" s="26">
        <f>SUM(I8:I34)</f>
        <v>2566.8</v>
      </c>
      <c r="J35" s="26">
        <v>7400</v>
      </c>
      <c r="K35" s="26">
        <f t="shared" si="5"/>
        <v>7000.4</v>
      </c>
      <c r="L35" s="49">
        <f>SUM(L8:L34)</f>
        <v>23093698</v>
      </c>
      <c r="M35" s="26">
        <f>SUM(M8:M34)</f>
        <v>21846638.308</v>
      </c>
      <c r="N35" s="26" t="s">
        <v>26</v>
      </c>
      <c r="O35" s="21" t="s">
        <v>27</v>
      </c>
      <c r="P35" s="50"/>
    </row>
    <row r="36" s="5" customFormat="1" ht="56" customHeight="1" spans="1:16">
      <c r="A36" s="27" t="s">
        <v>40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51"/>
    </row>
    <row r="37" s="5" customFormat="1" ht="55" customHeight="1" spans="1:16">
      <c r="A37" s="28" t="s">
        <v>31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52"/>
      <c r="N37" s="53"/>
      <c r="O37" s="54"/>
      <c r="P37" s="51"/>
    </row>
    <row r="38" s="5" customFormat="1" ht="27" customHeight="1" spans="1:16">
      <c r="A38" s="29" t="s">
        <v>32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43"/>
      <c r="N38" s="44"/>
      <c r="O38" s="55"/>
      <c r="P38" s="51"/>
    </row>
    <row r="39" s="5" customFormat="1" ht="30" customHeight="1" spans="1:16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43"/>
      <c r="N39" s="44"/>
      <c r="O39" s="44"/>
      <c r="P39" s="51"/>
    </row>
    <row r="40" s="5" customFormat="1" ht="30" customHeight="1" spans="1:16">
      <c r="A40" s="17" t="s">
        <v>33</v>
      </c>
      <c r="B40" s="17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40"/>
      <c r="N40" s="56"/>
      <c r="O40" s="41"/>
      <c r="P40" s="51"/>
    </row>
    <row r="41" s="5" customFormat="1" ht="30" customHeight="1" spans="1:16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57"/>
      <c r="N41" s="40"/>
      <c r="O41" s="41"/>
      <c r="P41" s="51"/>
    </row>
    <row r="42" s="5" customFormat="1" ht="30" customHeight="1" spans="1:16">
      <c r="A42" s="17" t="s">
        <v>34</v>
      </c>
      <c r="B42" s="17"/>
      <c r="C42" s="17"/>
      <c r="D42" s="17"/>
      <c r="E42" s="17"/>
      <c r="F42" s="17"/>
      <c r="G42" s="17"/>
      <c r="H42" s="17"/>
      <c r="I42" s="16"/>
      <c r="J42" s="16"/>
      <c r="K42" s="16"/>
      <c r="L42" s="16"/>
      <c r="M42" s="40"/>
      <c r="N42" s="40"/>
      <c r="O42" s="41"/>
      <c r="P42" s="51"/>
    </row>
  </sheetData>
  <autoFilter ref="A7:O42">
    <extLst/>
  </autoFilter>
  <mergeCells count="11">
    <mergeCell ref="B2:P2"/>
    <mergeCell ref="M4:P4"/>
    <mergeCell ref="M5:P5"/>
    <mergeCell ref="A6:J6"/>
    <mergeCell ref="M6:P6"/>
    <mergeCell ref="B35:F35"/>
    <mergeCell ref="A36:O36"/>
    <mergeCell ref="A37:O37"/>
    <mergeCell ref="A38:O38"/>
    <mergeCell ref="A40:B40"/>
    <mergeCell ref="A42:F42"/>
  </mergeCells>
  <pageMargins left="0.75" right="0.75" top="0.550694444444444" bottom="0.590277777777778" header="0.432638888888889" footer="0.5"/>
  <pageSetup paperSize="9" scale="5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1栋 19套下浮7.76% </vt:lpstr>
      <vt:lpstr>2栋 59套下浮5.4%</vt:lpstr>
      <vt:lpstr>3栋 5套下浮5.4%</vt:lpstr>
      <vt:lpstr>4栋 27套下浮5.4%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客服5</dc:creator>
  <cp:lastModifiedBy>周铭华</cp:lastModifiedBy>
  <dcterms:created xsi:type="dcterms:W3CDTF">2022-11-07T10:05:00Z</dcterms:created>
  <dcterms:modified xsi:type="dcterms:W3CDTF">2026-04-27T08:13:21Z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2052-11.8.2.12287</vt:lpwstr>
  </property>
  <property fmtid="{D5CDD505-2E9C-101B-9397-08002B2CF9AE}" pid="3" name="ICV">
    <vt:lpwstr>710CC4D7960743058BFF27B0A96CD970_13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