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21栋上浮" sheetId="25" r:id="rId1"/>
  </sheets>
  <definedNames>
    <definedName name="_xlnm._FilterDatabase" localSheetId="0" hidden="1">'21栋上浮'!$A$7:$N$10</definedName>
    <definedName name="_xlnm.Print_Area" localSheetId="0">'21栋上浮'!$A$1:$O$16</definedName>
    <definedName name="_xlnm.Print_Titles" localSheetId="0">'21栋上浮'!$7:$7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<sst xmlns="http://schemas.openxmlformats.org/spreadsheetml/2006/main" count="34" uniqueCount="34">
  <si>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</si>
  <si>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</si>
  <si>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</si>
  <si>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</si>
  <si>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</si>
  <si>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</si>
  <si>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销售价格备案编号：[2025]121号</t>
  </si>
  <si>
    <t>日期：</t>
  </si>
  <si>
    <t>序号</t>
  </si>
  <si>
    <t>幢（栋）号</t>
  </si>
  <si>
    <t>房号</t>
  </si>
  <si>
    <t>楼层</t>
  </si>
  <si>
    <t>户型</t>
  </si>
  <si>
    <t>层高（m）</t>
  </si>
  <si>
    <t>建筑面积（m2）</t>
  </si>
  <si>
    <t>分摊的共有建筑面积（m2）</t>
  </si>
  <si>
    <t>套内建筑面积（m2）</t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</si>
  <si>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</si>
  <si>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</si>
  <si>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</si>
  <si>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</si>
  <si>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</si>
  <si>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</si>
  <si>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</si>
  <si>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603房</t>
  </si>
  <si>
    <t>一居室</t>
  </si>
  <si>
    <t>现售</t>
  </si>
  <si>
    <t>毛坯</t>
  </si>
  <si>
    <t>本楼栋总面积/均价</t>
  </si>
  <si>
    <r>
      <t>本栋销售住宅共180套，本次申请住宅共1套，销售住宅总建筑面积：54.25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，套内面积：41.47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，分摊面积：12.78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，销售均价：7017.18元/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（建筑面积）、9179.69元/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</si>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</sst>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pane ySplit="7" topLeftCell="A8" activePane="bottomLeft" state="frozen"/>
      <selection/>
      <selection pane="bottomLeft" activeCell="M14" sqref="M14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29"/>
      <c r="L1" s="29"/>
      <c r="M1" s="30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1"/>
      <c r="L2" s="31"/>
      <c r="M2" s="32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29"/>
      <c r="L3" s="29"/>
      <c r="M3" s="30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3" t="s">
        <v>3</v>
      </c>
      <c r="L4" s="33"/>
      <c r="M4" s="34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5" t="s">
        <v>5</v>
      </c>
      <c r="L5" s="35"/>
      <c r="M5" s="35"/>
      <c r="N5" s="35"/>
      <c r="O5" s="35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6">
        <v>46008</v>
      </c>
      <c r="L6" s="36"/>
      <c r="M6" s="37"/>
      <c r="N6" s="36"/>
      <c r="O6" s="36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8" t="s">
        <v>18</v>
      </c>
      <c r="L7" s="39" t="s">
        <v>19</v>
      </c>
      <c r="M7" s="15" t="s">
        <v>20</v>
      </c>
      <c r="N7" s="15" t="s">
        <v>21</v>
      </c>
      <c r="O7" s="15" t="s">
        <v>22</v>
      </c>
    </row>
    <row r="8" s="3" customFormat="1" ht="31" customHeight="1" spans="1:15">
      <c r="A8" s="16">
        <v>1</v>
      </c>
      <c r="B8" s="15" t="s">
        <v>23</v>
      </c>
      <c r="C8" s="17" t="s">
        <v>24</v>
      </c>
      <c r="D8" s="15">
        <v>6</v>
      </c>
      <c r="E8" s="15" t="s">
        <v>25</v>
      </c>
      <c r="F8" s="18">
        <v>2.95</v>
      </c>
      <c r="G8" s="15">
        <v>54.25</v>
      </c>
      <c r="H8" s="15">
        <v>12.78</v>
      </c>
      <c r="I8" s="15">
        <f>G8-H8</f>
        <v>41.47</v>
      </c>
      <c r="J8" s="38">
        <v>8159.508</v>
      </c>
      <c r="K8" s="38">
        <f>J8*86%</f>
        <v>7017.17688</v>
      </c>
      <c r="L8" s="38">
        <v>442653.309</v>
      </c>
      <c r="M8" s="38">
        <f>G8*K8</f>
        <v>380681.84574</v>
      </c>
      <c r="N8" s="16" t="s">
        <v>26</v>
      </c>
      <c r="O8" s="16" t="s">
        <v>27</v>
      </c>
    </row>
    <row r="9" s="4" customFormat="1" ht="28" customHeight="1" spans="1:15">
      <c r="A9" s="19" t="s">
        <v>28</v>
      </c>
      <c r="B9" s="20"/>
      <c r="C9" s="20"/>
      <c r="D9" s="20"/>
      <c r="E9" s="20"/>
      <c r="F9" s="21"/>
      <c r="G9" s="22">
        <f>SUM(G8:G8)</f>
        <v>54.25</v>
      </c>
      <c r="H9" s="22">
        <f>SUM(H8:H8)</f>
        <v>12.78</v>
      </c>
      <c r="I9" s="22">
        <f>SUM(I8:I8)</f>
        <v>41.47</v>
      </c>
      <c r="J9" s="40">
        <f>AVERAGE(J8:J8)</f>
        <v>8159.508</v>
      </c>
      <c r="K9" s="40">
        <f>AVERAGE(K8:K8)</f>
        <v>7017.17688</v>
      </c>
      <c r="L9" s="40">
        <f>SUM(L8:L8)</f>
        <v>442653.309</v>
      </c>
      <c r="M9" s="40">
        <f>SUM(M8:M8)</f>
        <v>380681.84574</v>
      </c>
      <c r="N9" s="16"/>
      <c r="O9" s="16"/>
    </row>
    <row r="10" s="2" customFormat="1" ht="60" customHeight="1" spans="1:15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1"/>
    </row>
    <row r="11" s="2" customFormat="1" ht="72" customHeight="1" spans="1:15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2" customFormat="1" ht="33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5"/>
      <c r="L12" s="35"/>
      <c r="M12" s="42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3"/>
      <c r="J13" s="44"/>
      <c r="K13" s="45"/>
      <c r="L13" s="45"/>
      <c r="M13" s="46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8"/>
      <c r="I14" s="28"/>
      <c r="J14" s="47"/>
      <c r="K14" s="48"/>
      <c r="L14" s="48"/>
      <c r="M14" s="49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28"/>
      <c r="J15" s="50"/>
      <c r="K15" s="51"/>
      <c r="L15" s="51"/>
      <c r="M15" s="49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47"/>
      <c r="K16" s="48"/>
      <c r="L16" s="48"/>
      <c r="M16" s="49"/>
      <c r="N16" s="28"/>
      <c r="O16" s="28"/>
    </row>
    <row r="17" s="1" customForma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29"/>
      <c r="L17" s="29"/>
      <c r="M17" s="30"/>
      <c r="N17" s="8"/>
      <c r="O17" s="8"/>
    </row>
    <row r="18" s="1" customForma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29"/>
      <c r="L18" s="29"/>
      <c r="M18" s="30"/>
      <c r="N18" s="8"/>
      <c r="O18" s="8"/>
    </row>
    <row r="19" s="1" customForma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29"/>
      <c r="L19" s="29"/>
      <c r="M19" s="30"/>
      <c r="N19" s="8"/>
      <c r="O19" s="8"/>
    </row>
    <row r="20" s="1" customFormat="1" spans="1:15">
      <c r="A20" s="8"/>
      <c r="B20" s="8"/>
      <c r="C20" s="8"/>
      <c r="D20" s="8"/>
      <c r="E20" s="8"/>
      <c r="F20" s="8"/>
      <c r="G20" s="8"/>
      <c r="H20" s="8"/>
      <c r="I20" s="8"/>
      <c r="J20" s="8"/>
      <c r="K20" s="29"/>
      <c r="L20" s="29"/>
      <c r="M20" s="30"/>
      <c r="N20" s="8"/>
      <c r="O20" s="8"/>
    </row>
    <row r="21" s="1" customFormat="1" spans="1:15">
      <c r="A21" s="8"/>
      <c r="B21" s="8"/>
      <c r="C21" s="8"/>
      <c r="D21" s="8"/>
      <c r="E21" s="8"/>
      <c r="F21" s="8"/>
      <c r="G21" s="8"/>
      <c r="H21" s="8"/>
      <c r="I21" s="8"/>
      <c r="J21" s="8"/>
      <c r="K21" s="29"/>
      <c r="L21" s="29"/>
      <c r="M21" s="30"/>
      <c r="N21" s="8"/>
      <c r="O21" s="8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21栋上浮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2026-01-19T09:28:48Z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