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5栋 1套下浮" sheetId="24" r:id="rId1"/>
    <sheet name="9栋 2套下浮 " sheetId="26" r:id="rId2"/>
    <sheet name="10栋 4套下浮" sheetId="27" r:id="rId3"/>
    <sheet name="21栋 套下浮 " sheetId="23" r:id="rId4"/>
  </sheets>
  <definedNames>
    <definedName name="_xlnm._FilterDatabase" localSheetId="3" hidden="1">'21栋 套下浮 '!$A$7:$N$11</definedName>
    <definedName name="_xlnm.Print_Area" localSheetId="3">'21栋 套下浮 '!$A$1:$O$17</definedName>
    <definedName name="_xlnm.Print_Titles" localSheetId="3">'21栋 套下浮 '!$7:$7</definedName>
    <definedName name="_xlnm._FilterDatabase" localSheetId="0" hidden="1">'5栋 1套下浮'!$A$7:$N$10</definedName>
    <definedName name="_xlnm.Print_Area" localSheetId="0">'5栋 1套下浮'!$A$1:$O$16</definedName>
    <definedName name="_xlnm.Print_Titles" localSheetId="0">'5栋 1套下浮'!$7:$7</definedName>
    <definedName name="_xlnm._FilterDatabase" localSheetId="1" hidden="1">'9栋 2套下浮 '!$A$7:$N$11</definedName>
    <definedName name="_xlnm.Print_Area" localSheetId="1">'9栋 2套下浮 '!$A$1:$O$17</definedName>
    <definedName name="_xlnm.Print_Titles" localSheetId="1">'9栋 2套下浮 '!$7:$7</definedName>
    <definedName name="_xlnm._FilterDatabase" localSheetId="2" hidden="1">'10栋 4套下浮'!$A$7:$N$13</definedName>
    <definedName name="_xlnm.Print_Area" localSheetId="2">'10栋 4套下浮'!$A$1:$O$19</definedName>
    <definedName name="_xlnm.Print_Titles" localSheetId="2">'10栋 4套下浮'!$7:$7</definedName>
  </definedNames>
  <calcPr calcId="144525"/>
</workbook>
</file>

<file path=xl/sharedStrings.xml><?xml version="1.0" encoding="utf-8"?>
<sst xmlns="http://schemas.openxmlformats.org/spreadsheetml/2006/main" count="161" uniqueCount="49">
  <si>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</si>
  <si>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</si>
  <si>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</si>
  <si>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</si>
  <si>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</si>
  <si>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</si>
  <si>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销售价格备案编号：[2025]049号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</si>
  <si>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</si>
  <si>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</si>
  <si>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</si>
  <si>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</si>
  <si>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</si>
  <si>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</si>
  <si>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</si>
  <si>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color theme="1"/>
        <rFont val="仿宋_GB2312"/>
        <charset val="134"/>
      </rP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</si>
  <si>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</si>
  <si>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</si>
  <si>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</si>
  <si>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</si>
  <si>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</si>
  <si>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</si>
  <si>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</si>
  <si>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</si>
  <si>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5栋</t>
  </si>
  <si>
    <t>1808房</t>
  </si>
  <si>
    <t>二居室</t>
  </si>
  <si>
    <t>现售</t>
  </si>
  <si>
    <t>毛坯</t>
  </si>
  <si>
    <t>本楼栋总面积/均价</t>
  </si>
  <si>
    <r>
      <t>本栋销售住宅共180套，本次申请住宅共1套，销售住宅总建筑面积：74.92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，套内面积：57.48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，分摊面积：17.44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，销售均价：7058.88元/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（建筑面积）、9200.62元/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</si>
  <si>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</si>
  <si>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</si>
  <si>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</si>
  <si>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</si>
  <si>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9栋</t>
  </si>
  <si>
    <t>404房</t>
  </si>
  <si>
    <t>1108房</t>
  </si>
  <si>
    <r>
      <t>本栋销售住宅共180套，本次申请住宅共2套，销售住宅总建筑面积：149.11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，套内面积：114.46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，分摊面积：34.65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，销售均价：7098.23元/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（建筑面积）、9247.29元/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</si>
  <si>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10栋</t>
  </si>
  <si>
    <t>301房</t>
  </si>
  <si>
    <t>1401房</t>
  </si>
  <si>
    <t>2401房</t>
  </si>
  <si>
    <t>2404房</t>
  </si>
  <si>
    <r>
      <t>本栋销售住宅共180套，本次申请住宅共4套，销售住宅总建筑面积：297.57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，套内面积：228.42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，分摊面积：69.15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，销售均价：7124.2元/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（建筑面积）、9281.19元/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</si>
  <si>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21栋</t>
  </si>
  <si>
    <t>501房</t>
  </si>
  <si>
    <t>508房</t>
  </si>
  <si>
    <t>一居室</t>
  </si>
  <si>
    <r>
      <t>本栋销售住宅共180套，本次申请住宅共2套，销售住宅总建筑面积：132.28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，套内面积：101.12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，分摊面积：31.16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，销售均价：7251.69元/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（建筑面积）、9461.17元/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</si>
</sst>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2" xfId="49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7" topLeftCell="A8" activePane="bottomLeft" state="frozen"/>
      <selection/>
      <selection pane="bottomLeft" activeCell="L19" sqref="L19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1" s="1" customFormat="1" spans="1:15">
      <c r="A1" s="8"/>
      <c r="B1" s="8"/>
      <c r="C1" s="8"/>
      <c r="D1" s="8"/>
      <c r="E1" s="8"/>
      <c r="F1" s="8"/>
      <c r="G1" s="8"/>
      <c r="H1" s="8"/>
      <c r="I1" s="8"/>
      <c r="J1" s="8"/>
      <c r="K1" s="31"/>
      <c r="L1" s="31"/>
      <c r="M1" s="32"/>
      <c r="N1" s="8"/>
      <c r="O1" s="8"/>
    </row>
    <row r="2" s="1" customFormat="1" ht="25" customHeight="1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3"/>
      <c r="L2" s="33"/>
      <c r="M2" s="34"/>
      <c r="N2" s="9"/>
      <c r="O2" s="9"/>
    </row>
    <row r="3" s="1" customFormat="1" spans="1:15">
      <c r="A3" s="8"/>
      <c r="B3" s="8"/>
      <c r="C3" s="8"/>
      <c r="D3" s="8"/>
      <c r="E3" s="8"/>
      <c r="F3" s="8"/>
      <c r="G3" s="8"/>
      <c r="H3" s="8"/>
      <c r="I3" s="8"/>
      <c r="J3" s="8"/>
      <c r="K3" s="31"/>
      <c r="L3" s="31"/>
      <c r="M3" s="32"/>
      <c r="N3" s="8"/>
      <c r="O3" s="8"/>
    </row>
    <row r="4" s="2" customFormat="1" ht="22" customHeight="1" spans="1:15">
      <c r="A4" s="10" t="s">
        <v>1</v>
      </c>
      <c r="B4" s="10"/>
      <c r="C4" s="10"/>
      <c r="D4" s="10"/>
      <c r="E4" s="10"/>
      <c r="F4" s="10"/>
      <c r="G4" s="10"/>
      <c r="H4" s="10"/>
      <c r="I4" s="11"/>
      <c r="J4" s="12" t="s">
        <v>2</v>
      </c>
      <c r="K4" s="35" t="s">
        <v>3</v>
      </c>
      <c r="L4" s="35"/>
      <c r="M4" s="36"/>
      <c r="N4" s="12"/>
      <c r="O4" s="12"/>
    </row>
    <row r="5" s="2" customFormat="1" ht="22" customHeight="1" spans="1:15">
      <c r="A5" s="11"/>
      <c r="B5" s="12"/>
      <c r="C5" s="12"/>
      <c r="D5" s="12"/>
      <c r="E5" s="12"/>
      <c r="F5" s="12"/>
      <c r="G5" s="12"/>
      <c r="H5" s="11"/>
      <c r="I5" s="11"/>
      <c r="J5" s="11" t="s">
        <v>4</v>
      </c>
      <c r="K5" s="37" t="s">
        <v>5</v>
      </c>
      <c r="L5" s="37"/>
      <c r="M5" s="37"/>
      <c r="N5" s="37"/>
      <c r="O5" s="37"/>
    </row>
    <row r="6" s="2" customFormat="1" ht="22" customHeight="1" spans="1:15">
      <c r="A6" s="13" t="s">
        <v>6</v>
      </c>
      <c r="B6" s="13"/>
      <c r="C6" s="13"/>
      <c r="D6" s="13"/>
      <c r="E6" s="13"/>
      <c r="F6" s="13"/>
      <c r="G6" s="13"/>
      <c r="H6" s="12"/>
      <c r="I6" s="11"/>
      <c r="J6" s="12" t="s">
        <v>7</v>
      </c>
      <c r="K6" s="38">
        <v>45799</v>
      </c>
      <c r="L6" s="38"/>
      <c r="M6" s="39"/>
      <c r="N6" s="38"/>
      <c r="O6" s="38"/>
    </row>
    <row r="7" s="3" customFormat="1" ht="58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40" t="s">
        <v>18</v>
      </c>
      <c r="L7" s="41" t="s">
        <v>19</v>
      </c>
      <c r="M7" s="16" t="s">
        <v>20</v>
      </c>
      <c r="N7" s="15" t="s">
        <v>21</v>
      </c>
      <c r="O7" s="15" t="s">
        <v>22</v>
      </c>
    </row>
    <row r="8" s="3" customFormat="1" ht="30" customHeight="1" spans="1:15">
      <c r="A8" s="17">
        <v>1</v>
      </c>
      <c r="B8" s="15" t="s">
        <v>23</v>
      </c>
      <c r="C8" s="18" t="s">
        <v>24</v>
      </c>
      <c r="D8" s="15">
        <v>18</v>
      </c>
      <c r="E8" s="15" t="s">
        <v>25</v>
      </c>
      <c r="F8" s="19">
        <v>2.95</v>
      </c>
      <c r="G8" s="15">
        <v>74.92</v>
      </c>
      <c r="H8" s="15">
        <v>17.44</v>
      </c>
      <c r="I8" s="15">
        <f>G8-H8</f>
        <v>57.48</v>
      </c>
      <c r="J8" s="42">
        <v>7353</v>
      </c>
      <c r="K8" s="42">
        <f>J8*0.96</f>
        <v>7058.88</v>
      </c>
      <c r="L8" s="42">
        <v>550886.76</v>
      </c>
      <c r="M8" s="42">
        <f>G8*K8</f>
        <v>528851.2896</v>
      </c>
      <c r="N8" s="17" t="s">
        <v>26</v>
      </c>
      <c r="O8" s="17" t="s">
        <v>27</v>
      </c>
    </row>
    <row r="9" s="4" customFormat="1" ht="28" customHeight="1" spans="1:15">
      <c r="A9" s="20" t="s">
        <v>28</v>
      </c>
      <c r="B9" s="21"/>
      <c r="C9" s="21"/>
      <c r="D9" s="21"/>
      <c r="E9" s="21"/>
      <c r="F9" s="22"/>
      <c r="G9" s="23">
        <f t="shared" ref="G9:I9" si="0">SUM(G8:G8)</f>
        <v>74.92</v>
      </c>
      <c r="H9" s="23">
        <f t="shared" si="0"/>
        <v>17.44</v>
      </c>
      <c r="I9" s="23">
        <f t="shared" si="0"/>
        <v>57.48</v>
      </c>
      <c r="J9" s="43">
        <f>AVERAGE(J8:J8)</f>
        <v>7353</v>
      </c>
      <c r="K9" s="43">
        <f>AVERAGE(K8:K8)</f>
        <v>7058.88</v>
      </c>
      <c r="L9" s="43">
        <f>SUM(L8:L8)</f>
        <v>550886.76</v>
      </c>
      <c r="M9" s="43">
        <f>SUM(M8:M8)</f>
        <v>528851.2896</v>
      </c>
      <c r="N9" s="17"/>
      <c r="O9" s="17"/>
    </row>
    <row r="10" s="2" customFormat="1" ht="51" customHeight="1" spans="1:15">
      <c r="A10" s="24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44"/>
    </row>
    <row r="11" s="2" customFormat="1" ht="58" customHeight="1" spans="1:15">
      <c r="A11" s="26" t="s">
        <v>30</v>
      </c>
      <c r="B11" s="26"/>
      <c r="C11" s="26"/>
      <c r="D11" s="26"/>
      <c r="E11" s="26"/>
      <c r="F11" s="26"/>
      <c r="G11" s="26"/>
      <c r="H11" s="26"/>
      <c r="I11" s="26"/>
      <c r="J11" s="26"/>
      <c r="K11" s="45"/>
      <c r="L11" s="45"/>
      <c r="M11" s="46"/>
      <c r="N11" s="26"/>
      <c r="O11" s="11"/>
    </row>
    <row r="12" s="2" customFormat="1" ht="33" customHeight="1" spans="1:15">
      <c r="A12" s="27" t="s">
        <v>31</v>
      </c>
      <c r="B12" s="27"/>
      <c r="C12" s="27"/>
      <c r="D12" s="27"/>
      <c r="E12" s="27"/>
      <c r="F12" s="27"/>
      <c r="G12" s="27"/>
      <c r="H12" s="27"/>
      <c r="I12" s="27"/>
      <c r="J12" s="27"/>
      <c r="K12" s="37"/>
      <c r="L12" s="37"/>
      <c r="M12" s="47"/>
      <c r="N12" s="27"/>
      <c r="O12" s="11"/>
    </row>
    <row r="13" s="1" customFormat="1" ht="18.75" spans="1:15">
      <c r="A13" s="28"/>
      <c r="B13" s="28"/>
      <c r="C13" s="28"/>
      <c r="D13" s="28"/>
      <c r="E13" s="28"/>
      <c r="F13" s="28"/>
      <c r="G13" s="28"/>
      <c r="H13" s="28"/>
      <c r="I13" s="48"/>
      <c r="J13" s="28"/>
      <c r="K13" s="49"/>
      <c r="L13" s="49"/>
      <c r="M13" s="50"/>
      <c r="N13" s="28"/>
      <c r="O13" s="30"/>
    </row>
    <row r="14" s="1" customFormat="1" ht="18.75" spans="1:15">
      <c r="A14" s="29" t="s">
        <v>32</v>
      </c>
      <c r="B14" s="29"/>
      <c r="C14" s="30"/>
      <c r="D14" s="30"/>
      <c r="E14" s="30"/>
      <c r="F14" s="30"/>
      <c r="G14" s="30"/>
      <c r="H14" s="30"/>
      <c r="I14" s="30"/>
      <c r="J14" s="30"/>
      <c r="K14" s="51"/>
      <c r="L14" s="51"/>
      <c r="M14" s="52"/>
      <c r="N14" s="30"/>
      <c r="O14" s="30"/>
    </row>
    <row r="15" s="1" customFormat="1" ht="18.7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53"/>
      <c r="L15" s="53"/>
      <c r="M15" s="52"/>
      <c r="N15" s="30"/>
      <c r="O15" s="30"/>
    </row>
    <row r="16" s="1" customFormat="1" ht="18.75" spans="1:15">
      <c r="A16" s="29" t="s">
        <v>33</v>
      </c>
      <c r="B16" s="29"/>
      <c r="C16" s="29"/>
      <c r="D16" s="29"/>
      <c r="E16" s="29"/>
      <c r="F16" s="29"/>
      <c r="G16" s="30"/>
      <c r="H16" s="30"/>
      <c r="I16" s="30"/>
      <c r="J16" s="30"/>
      <c r="K16" s="51"/>
      <c r="L16" s="51"/>
      <c r="M16" s="52"/>
      <c r="N16" s="30"/>
      <c r="O16" s="30"/>
    </row>
    <row r="17" s="1" customFormat="1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31"/>
      <c r="L17" s="31"/>
      <c r="M17" s="32"/>
      <c r="N17" s="8"/>
      <c r="O17" s="8"/>
    </row>
    <row r="18" s="1" customForma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31"/>
      <c r="L18" s="31"/>
      <c r="M18" s="32"/>
      <c r="N18" s="8"/>
      <c r="O18" s="8"/>
    </row>
    <row r="19" s="1" customForma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31"/>
      <c r="L19" s="31"/>
      <c r="M19" s="32"/>
      <c r="N19" s="8"/>
      <c r="O19" s="8"/>
    </row>
    <row r="20" s="1" customForma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31"/>
      <c r="L20" s="31"/>
      <c r="M20" s="32"/>
      <c r="N20" s="8"/>
      <c r="O20" s="8"/>
    </row>
    <row r="21" s="1" customForma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31"/>
      <c r="L21" s="31"/>
      <c r="M21" s="32"/>
      <c r="N21" s="8"/>
      <c r="O21" s="8"/>
    </row>
    <row r="22" s="1" customForma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31"/>
      <c r="L22" s="31"/>
      <c r="M22" s="32"/>
      <c r="N22" s="8"/>
      <c r="O22" s="8"/>
    </row>
    <row r="23" s="1" customFormat="1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31"/>
      <c r="L23" s="31"/>
      <c r="M23" s="32"/>
      <c r="N23" s="8"/>
      <c r="O23" s="8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workbookViewId="0">
      <pane ySplit="7" topLeftCell="A8" activePane="bottomLeft" state="frozen"/>
      <selection/>
      <selection pane="bottomLeft" activeCell="A11" sqref="$A11:$XFD11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6" customWidth="1"/>
    <col min="12" max="12" width="14.75" style="6" customWidth="1"/>
    <col min="13" max="13" width="14.75" style="7" customWidth="1"/>
    <col min="14" max="14" width="11.75" style="5" customWidth="1"/>
    <col min="15" max="15" width="8.75" style="5"/>
  </cols>
  <sheetData>
    <row r="1" s="1" customFormat="1" spans="1:15">
      <c r="A1" s="8"/>
      <c r="B1" s="8"/>
      <c r="C1" s="8"/>
      <c r="D1" s="8"/>
      <c r="E1" s="8"/>
      <c r="F1" s="8"/>
      <c r="G1" s="8"/>
      <c r="H1" s="8"/>
      <c r="I1" s="8"/>
      <c r="J1" s="8"/>
      <c r="K1" s="31"/>
      <c r="L1" s="31"/>
      <c r="M1" s="32"/>
      <c r="N1" s="8"/>
      <c r="O1" s="8"/>
    </row>
    <row r="2" s="1" customFormat="1" ht="25" customHeight="1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3"/>
      <c r="L2" s="33"/>
      <c r="M2" s="34"/>
      <c r="N2" s="9"/>
      <c r="O2" s="9"/>
    </row>
    <row r="3" s="1" customFormat="1" spans="1:15">
      <c r="A3" s="8"/>
      <c r="B3" s="8"/>
      <c r="C3" s="8"/>
      <c r="D3" s="8"/>
      <c r="E3" s="8"/>
      <c r="F3" s="8"/>
      <c r="G3" s="8"/>
      <c r="H3" s="8"/>
      <c r="I3" s="8"/>
      <c r="J3" s="8"/>
      <c r="K3" s="31"/>
      <c r="L3" s="31"/>
      <c r="M3" s="32"/>
      <c r="N3" s="8"/>
      <c r="O3" s="8"/>
    </row>
    <row r="4" s="2" customFormat="1" ht="22" customHeight="1" spans="1:15">
      <c r="A4" s="10" t="s">
        <v>1</v>
      </c>
      <c r="B4" s="10"/>
      <c r="C4" s="10"/>
      <c r="D4" s="10"/>
      <c r="E4" s="10"/>
      <c r="F4" s="10"/>
      <c r="G4" s="10"/>
      <c r="H4" s="10"/>
      <c r="I4" s="11"/>
      <c r="J4" s="12" t="s">
        <v>2</v>
      </c>
      <c r="K4" s="35" t="s">
        <v>3</v>
      </c>
      <c r="L4" s="35"/>
      <c r="M4" s="36"/>
      <c r="N4" s="12"/>
      <c r="O4" s="12"/>
    </row>
    <row r="5" s="2" customFormat="1" ht="22" customHeight="1" spans="1:15">
      <c r="A5" s="11"/>
      <c r="B5" s="12"/>
      <c r="C5" s="12"/>
      <c r="D5" s="12"/>
      <c r="E5" s="12"/>
      <c r="F5" s="12"/>
      <c r="G5" s="12"/>
      <c r="H5" s="11"/>
      <c r="I5" s="11"/>
      <c r="J5" s="11" t="s">
        <v>4</v>
      </c>
      <c r="K5" s="37" t="s">
        <v>5</v>
      </c>
      <c r="L5" s="37"/>
      <c r="M5" s="37"/>
      <c r="N5" s="37"/>
      <c r="O5" s="37"/>
    </row>
    <row r="6" s="2" customFormat="1" ht="22" customHeight="1" spans="1:15">
      <c r="A6" s="13" t="s">
        <v>6</v>
      </c>
      <c r="B6" s="13"/>
      <c r="C6" s="13"/>
      <c r="D6" s="13"/>
      <c r="E6" s="13"/>
      <c r="F6" s="13"/>
      <c r="G6" s="13"/>
      <c r="H6" s="12"/>
      <c r="I6" s="11"/>
      <c r="J6" s="12" t="s">
        <v>7</v>
      </c>
      <c r="K6" s="38">
        <v>45799</v>
      </c>
      <c r="L6" s="38"/>
      <c r="M6" s="39"/>
      <c r="N6" s="38"/>
      <c r="O6" s="38"/>
    </row>
    <row r="7" s="3" customFormat="1" ht="58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40" t="s">
        <v>18</v>
      </c>
      <c r="L7" s="41" t="s">
        <v>19</v>
      </c>
      <c r="M7" s="16" t="s">
        <v>20</v>
      </c>
      <c r="N7" s="15" t="s">
        <v>21</v>
      </c>
      <c r="O7" s="15" t="s">
        <v>22</v>
      </c>
    </row>
    <row r="8" s="3" customFormat="1" ht="30" customHeight="1" spans="1:15">
      <c r="A8" s="17">
        <v>1</v>
      </c>
      <c r="B8" s="15" t="s">
        <v>34</v>
      </c>
      <c r="C8" s="18" t="s">
        <v>35</v>
      </c>
      <c r="D8" s="15">
        <v>4</v>
      </c>
      <c r="E8" s="15" t="s">
        <v>25</v>
      </c>
      <c r="F8" s="19">
        <v>2.95</v>
      </c>
      <c r="G8" s="15">
        <v>74.23</v>
      </c>
      <c r="H8" s="15">
        <v>17.25</v>
      </c>
      <c r="I8" s="15">
        <f>G8-H8</f>
        <v>56.98</v>
      </c>
      <c r="J8" s="42">
        <v>7585.2</v>
      </c>
      <c r="K8" s="42">
        <f>J8*0.93</f>
        <v>7054.236</v>
      </c>
      <c r="L8" s="42">
        <v>563049.4</v>
      </c>
      <c r="M8" s="42">
        <f>G8*K8</f>
        <v>523635.93828</v>
      </c>
      <c r="N8" s="17" t="s">
        <v>26</v>
      </c>
      <c r="O8" s="17" t="s">
        <v>27</v>
      </c>
    </row>
    <row r="9" s="3" customFormat="1" ht="30" customHeight="1" spans="1:15">
      <c r="A9" s="17">
        <v>2</v>
      </c>
      <c r="B9" s="15" t="s">
        <v>34</v>
      </c>
      <c r="C9" s="18" t="s">
        <v>36</v>
      </c>
      <c r="D9" s="15">
        <v>11</v>
      </c>
      <c r="E9" s="15" t="s">
        <v>25</v>
      </c>
      <c r="F9" s="19">
        <v>2.95</v>
      </c>
      <c r="G9" s="15">
        <v>74.88</v>
      </c>
      <c r="H9" s="15">
        <v>17.4</v>
      </c>
      <c r="I9" s="15">
        <f>G9-H9</f>
        <v>57.48</v>
      </c>
      <c r="J9" s="42">
        <v>7679.8</v>
      </c>
      <c r="K9" s="42">
        <f>J9*0.93</f>
        <v>7142.214</v>
      </c>
      <c r="L9" s="42">
        <v>575063.42</v>
      </c>
      <c r="M9" s="42">
        <f>G9*K9</f>
        <v>534808.98432</v>
      </c>
      <c r="N9" s="17" t="s">
        <v>26</v>
      </c>
      <c r="O9" s="17" t="s">
        <v>27</v>
      </c>
    </row>
    <row r="10" s="4" customFormat="1" ht="28" customHeight="1" spans="1:15">
      <c r="A10" s="20" t="s">
        <v>28</v>
      </c>
      <c r="B10" s="21"/>
      <c r="C10" s="21"/>
      <c r="D10" s="21"/>
      <c r="E10" s="21"/>
      <c r="F10" s="22"/>
      <c r="G10" s="23">
        <f>SUM(G8:G9)</f>
        <v>149.11</v>
      </c>
      <c r="H10" s="23">
        <f>SUM(H8:H9)</f>
        <v>34.65</v>
      </c>
      <c r="I10" s="23">
        <f>SUM(I8:I9)</f>
        <v>114.46</v>
      </c>
      <c r="J10" s="43">
        <f>AVERAGE(J8:J9)</f>
        <v>7632.5</v>
      </c>
      <c r="K10" s="43">
        <f>AVERAGE(K8:K9)</f>
        <v>7098.225</v>
      </c>
      <c r="L10" s="43">
        <f>SUM(L8:L9)</f>
        <v>1138112.82</v>
      </c>
      <c r="M10" s="43">
        <f>SUM(M8:M9)</f>
        <v>1058444.9226</v>
      </c>
      <c r="N10" s="17"/>
      <c r="O10" s="17"/>
    </row>
    <row r="11" s="2" customFormat="1" ht="56" customHeight="1" spans="1:15">
      <c r="A11" s="24" t="s">
        <v>37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44"/>
    </row>
    <row r="12" s="2" customFormat="1" ht="60" customHeight="1" spans="1:15">
      <c r="A12" s="26" t="s">
        <v>30</v>
      </c>
      <c r="B12" s="26"/>
      <c r="C12" s="26"/>
      <c r="D12" s="26"/>
      <c r="E12" s="26"/>
      <c r="F12" s="26"/>
      <c r="G12" s="26"/>
      <c r="H12" s="26"/>
      <c r="I12" s="26"/>
      <c r="J12" s="26"/>
      <c r="K12" s="45"/>
      <c r="L12" s="45"/>
      <c r="M12" s="46"/>
      <c r="N12" s="26"/>
      <c r="O12" s="11"/>
    </row>
    <row r="13" s="2" customFormat="1" ht="33" customHeight="1" spans="1:15">
      <c r="A13" s="27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37"/>
      <c r="L13" s="37"/>
      <c r="M13" s="47"/>
      <c r="N13" s="27"/>
      <c r="O13" s="11"/>
    </row>
    <row r="14" s="1" customFormat="1" ht="18.75" spans="1:15">
      <c r="A14" s="28"/>
      <c r="B14" s="28"/>
      <c r="C14" s="28"/>
      <c r="D14" s="28"/>
      <c r="E14" s="28"/>
      <c r="F14" s="28"/>
      <c r="G14" s="28"/>
      <c r="H14" s="28"/>
      <c r="I14" s="48"/>
      <c r="J14" s="28"/>
      <c r="K14" s="49"/>
      <c r="L14" s="49"/>
      <c r="M14" s="50"/>
      <c r="N14" s="28"/>
      <c r="O14" s="30"/>
    </row>
    <row r="15" s="1" customFormat="1" ht="18.75" spans="1:15">
      <c r="A15" s="29" t="s">
        <v>32</v>
      </c>
      <c r="B15" s="29"/>
      <c r="C15" s="30"/>
      <c r="D15" s="30"/>
      <c r="E15" s="30"/>
      <c r="F15" s="30"/>
      <c r="G15" s="30"/>
      <c r="H15" s="30"/>
      <c r="I15" s="30"/>
      <c r="J15" s="30"/>
      <c r="K15" s="51"/>
      <c r="L15" s="51"/>
      <c r="M15" s="52"/>
      <c r="N15" s="30"/>
      <c r="O15" s="30"/>
    </row>
    <row r="16" s="1" customFormat="1" ht="18.75" spans="1: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53"/>
      <c r="L16" s="53"/>
      <c r="M16" s="52"/>
      <c r="N16" s="30"/>
      <c r="O16" s="30"/>
    </row>
    <row r="17" s="1" customFormat="1" ht="18.75" spans="1:15">
      <c r="A17" s="29" t="s">
        <v>33</v>
      </c>
      <c r="B17" s="29"/>
      <c r="C17" s="29"/>
      <c r="D17" s="29"/>
      <c r="E17" s="29"/>
      <c r="F17" s="29"/>
      <c r="G17" s="30"/>
      <c r="H17" s="30"/>
      <c r="I17" s="30"/>
      <c r="J17" s="30"/>
      <c r="K17" s="51"/>
      <c r="L17" s="51"/>
      <c r="M17" s="52"/>
      <c r="N17" s="30"/>
      <c r="O17" s="30"/>
    </row>
    <row r="18" s="1" customForma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31"/>
      <c r="L18" s="31"/>
      <c r="M18" s="32"/>
      <c r="N18" s="8"/>
      <c r="O18" s="8"/>
    </row>
    <row r="19" s="1" customForma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31"/>
      <c r="L19" s="31"/>
      <c r="M19" s="32"/>
      <c r="N19" s="8"/>
      <c r="O19" s="8"/>
    </row>
    <row r="20" s="1" customForma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31"/>
      <c r="L20" s="31"/>
      <c r="M20" s="32"/>
      <c r="N20" s="8"/>
      <c r="O20" s="8"/>
    </row>
  </sheetData>
  <mergeCells count="11">
    <mergeCell ref="B2:O2"/>
    <mergeCell ref="K4:O4"/>
    <mergeCell ref="K5:O5"/>
    <mergeCell ref="A6:G6"/>
    <mergeCell ref="K6:O6"/>
    <mergeCell ref="A10:F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7" topLeftCell="A8" activePane="bottomLeft" state="frozen"/>
      <selection/>
      <selection pane="bottomLeft" activeCell="J19" sqref="J19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6" customWidth="1"/>
    <col min="12" max="12" width="15.5" style="6" customWidth="1"/>
    <col min="13" max="13" width="15.5" style="7" customWidth="1"/>
    <col min="14" max="14" width="11.75" style="5" customWidth="1"/>
    <col min="15" max="15" width="8.75" style="5"/>
  </cols>
  <sheetData>
    <row r="1" s="1" customFormat="1" spans="1:15">
      <c r="A1" s="8"/>
      <c r="B1" s="8"/>
      <c r="C1" s="8"/>
      <c r="D1" s="8"/>
      <c r="E1" s="8"/>
      <c r="F1" s="8"/>
      <c r="G1" s="8"/>
      <c r="H1" s="8"/>
      <c r="I1" s="8"/>
      <c r="J1" s="8"/>
      <c r="K1" s="31"/>
      <c r="L1" s="31"/>
      <c r="M1" s="32"/>
      <c r="N1" s="8"/>
      <c r="O1" s="8"/>
    </row>
    <row r="2" s="1" customFormat="1" ht="25" customHeight="1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3"/>
      <c r="L2" s="33"/>
      <c r="M2" s="34"/>
      <c r="N2" s="9"/>
      <c r="O2" s="9"/>
    </row>
    <row r="3" s="1" customFormat="1" spans="1:15">
      <c r="A3" s="8"/>
      <c r="B3" s="8"/>
      <c r="C3" s="8"/>
      <c r="D3" s="8"/>
      <c r="E3" s="8"/>
      <c r="F3" s="8"/>
      <c r="G3" s="8"/>
      <c r="H3" s="8"/>
      <c r="I3" s="8"/>
      <c r="J3" s="8"/>
      <c r="K3" s="31"/>
      <c r="L3" s="31"/>
      <c r="M3" s="32"/>
      <c r="N3" s="8"/>
      <c r="O3" s="8"/>
    </row>
    <row r="4" s="2" customFormat="1" ht="22" customHeight="1" spans="1:15">
      <c r="A4" s="10" t="s">
        <v>1</v>
      </c>
      <c r="B4" s="10"/>
      <c r="C4" s="10"/>
      <c r="D4" s="10"/>
      <c r="E4" s="10"/>
      <c r="F4" s="10"/>
      <c r="G4" s="10"/>
      <c r="H4" s="10"/>
      <c r="I4" s="11"/>
      <c r="J4" s="12" t="s">
        <v>2</v>
      </c>
      <c r="K4" s="35" t="s">
        <v>3</v>
      </c>
      <c r="L4" s="35"/>
      <c r="M4" s="36"/>
      <c r="N4" s="12"/>
      <c r="O4" s="12"/>
    </row>
    <row r="5" s="2" customFormat="1" ht="22" customHeight="1" spans="1:15">
      <c r="A5" s="11"/>
      <c r="B5" s="12"/>
      <c r="C5" s="12"/>
      <c r="D5" s="12"/>
      <c r="E5" s="12"/>
      <c r="F5" s="12"/>
      <c r="G5" s="12"/>
      <c r="H5" s="11"/>
      <c r="I5" s="11"/>
      <c r="J5" s="11" t="s">
        <v>4</v>
      </c>
      <c r="K5" s="37" t="s">
        <v>5</v>
      </c>
      <c r="L5" s="37"/>
      <c r="M5" s="37"/>
      <c r="N5" s="37"/>
      <c r="O5" s="37"/>
    </row>
    <row r="6" s="2" customFormat="1" ht="22" customHeight="1" spans="1:15">
      <c r="A6" s="13" t="s">
        <v>6</v>
      </c>
      <c r="B6" s="13"/>
      <c r="C6" s="13"/>
      <c r="D6" s="13"/>
      <c r="E6" s="13"/>
      <c r="F6" s="13"/>
      <c r="G6" s="13"/>
      <c r="H6" s="12"/>
      <c r="I6" s="11"/>
      <c r="J6" s="12" t="s">
        <v>7</v>
      </c>
      <c r="K6" s="38">
        <v>45799</v>
      </c>
      <c r="L6" s="38"/>
      <c r="M6" s="39"/>
      <c r="N6" s="38"/>
      <c r="O6" s="38"/>
    </row>
    <row r="7" s="3" customFormat="1" ht="58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40" t="s">
        <v>18</v>
      </c>
      <c r="L7" s="41" t="s">
        <v>19</v>
      </c>
      <c r="M7" s="16" t="s">
        <v>20</v>
      </c>
      <c r="N7" s="15" t="s">
        <v>21</v>
      </c>
      <c r="O7" s="15" t="s">
        <v>22</v>
      </c>
    </row>
    <row r="8" s="3" customFormat="1" ht="30" customHeight="1" spans="1:15">
      <c r="A8" s="17">
        <v>1</v>
      </c>
      <c r="B8" s="15" t="s">
        <v>38</v>
      </c>
      <c r="C8" s="18" t="s">
        <v>39</v>
      </c>
      <c r="D8" s="15">
        <v>3</v>
      </c>
      <c r="E8" s="15" t="s">
        <v>25</v>
      </c>
      <c r="F8" s="19">
        <v>2.95</v>
      </c>
      <c r="G8" s="15">
        <v>74.23</v>
      </c>
      <c r="H8" s="15">
        <v>17.25</v>
      </c>
      <c r="I8" s="15">
        <f>G8-H8</f>
        <v>56.98</v>
      </c>
      <c r="J8" s="42">
        <v>7856.1</v>
      </c>
      <c r="K8" s="42">
        <f>J8*0.9</f>
        <v>7070.49</v>
      </c>
      <c r="L8" s="42">
        <v>583158.3</v>
      </c>
      <c r="M8" s="42">
        <f>G8*K8</f>
        <v>524842.4727</v>
      </c>
      <c r="N8" s="17" t="s">
        <v>26</v>
      </c>
      <c r="O8" s="17" t="s">
        <v>27</v>
      </c>
    </row>
    <row r="9" s="3" customFormat="1" ht="30" customHeight="1" spans="1:15">
      <c r="A9" s="17">
        <v>2</v>
      </c>
      <c r="B9" s="15" t="s">
        <v>38</v>
      </c>
      <c r="C9" s="18" t="s">
        <v>40</v>
      </c>
      <c r="D9" s="15">
        <v>14</v>
      </c>
      <c r="E9" s="15" t="s">
        <v>25</v>
      </c>
      <c r="F9" s="19">
        <v>2.95</v>
      </c>
      <c r="G9" s="15">
        <v>74.23</v>
      </c>
      <c r="H9" s="15">
        <v>17.25</v>
      </c>
      <c r="I9" s="15">
        <f>G9-H9</f>
        <v>56.98</v>
      </c>
      <c r="J9" s="42">
        <v>8217</v>
      </c>
      <c r="K9" s="42">
        <f>J9*0.86</f>
        <v>7066.62</v>
      </c>
      <c r="L9" s="42">
        <v>609970.18</v>
      </c>
      <c r="M9" s="42">
        <f>G9*K9</f>
        <v>524555.2026</v>
      </c>
      <c r="N9" s="17" t="s">
        <v>26</v>
      </c>
      <c r="O9" s="17" t="s">
        <v>27</v>
      </c>
    </row>
    <row r="10" s="3" customFormat="1" ht="30" customHeight="1" spans="1:15">
      <c r="A10" s="17">
        <v>3</v>
      </c>
      <c r="B10" s="15" t="s">
        <v>38</v>
      </c>
      <c r="C10" s="18" t="s">
        <v>41</v>
      </c>
      <c r="D10" s="15">
        <v>24</v>
      </c>
      <c r="E10" s="15" t="s">
        <v>25</v>
      </c>
      <c r="F10" s="19">
        <v>2.95</v>
      </c>
      <c r="G10" s="15">
        <v>74.23</v>
      </c>
      <c r="H10" s="15">
        <v>17.25</v>
      </c>
      <c r="I10" s="15">
        <f>G10-H10</f>
        <v>56.98</v>
      </c>
      <c r="J10" s="42">
        <v>7762</v>
      </c>
      <c r="K10" s="42">
        <f>J10*0.92</f>
        <v>7141.04</v>
      </c>
      <c r="L10" s="42">
        <v>576136.15</v>
      </c>
      <c r="M10" s="42">
        <f>G10*K10</f>
        <v>530079.3992</v>
      </c>
      <c r="N10" s="17" t="s">
        <v>26</v>
      </c>
      <c r="O10" s="17" t="s">
        <v>27</v>
      </c>
    </row>
    <row r="11" s="3" customFormat="1" ht="30" customHeight="1" spans="1:15">
      <c r="A11" s="17">
        <v>4</v>
      </c>
      <c r="B11" s="15" t="s">
        <v>38</v>
      </c>
      <c r="C11" s="18" t="s">
        <v>42</v>
      </c>
      <c r="D11" s="15">
        <v>24</v>
      </c>
      <c r="E11" s="15" t="s">
        <v>25</v>
      </c>
      <c r="F11" s="19">
        <v>2.95</v>
      </c>
      <c r="G11" s="15">
        <v>74.88</v>
      </c>
      <c r="H11" s="15">
        <v>17.4</v>
      </c>
      <c r="I11" s="15">
        <f>G11-H11</f>
        <v>57.48</v>
      </c>
      <c r="J11" s="42">
        <v>7762</v>
      </c>
      <c r="K11" s="42">
        <f>J11*0.93</f>
        <v>7218.66</v>
      </c>
      <c r="L11" s="42">
        <v>581181.12</v>
      </c>
      <c r="M11" s="42">
        <f>G11*K11</f>
        <v>540533.2608</v>
      </c>
      <c r="N11" s="17" t="s">
        <v>26</v>
      </c>
      <c r="O11" s="17" t="s">
        <v>27</v>
      </c>
    </row>
    <row r="12" s="4" customFormat="1" ht="28" customHeight="1" spans="1:15">
      <c r="A12" s="20" t="s">
        <v>28</v>
      </c>
      <c r="B12" s="21"/>
      <c r="C12" s="21"/>
      <c r="D12" s="21"/>
      <c r="E12" s="21"/>
      <c r="F12" s="22"/>
      <c r="G12" s="23">
        <f>SUM(G8:G11)</f>
        <v>297.57</v>
      </c>
      <c r="H12" s="23">
        <f>SUM(H8:H11)</f>
        <v>69.15</v>
      </c>
      <c r="I12" s="23">
        <f>SUM(I8:I11)</f>
        <v>228.42</v>
      </c>
      <c r="J12" s="43">
        <f>AVERAGE(J8:J11)</f>
        <v>7899.275</v>
      </c>
      <c r="K12" s="43">
        <f>AVERAGE(K8:K11)</f>
        <v>7124.2025</v>
      </c>
      <c r="L12" s="43">
        <f>SUM(L8:L11)</f>
        <v>2350445.75</v>
      </c>
      <c r="M12" s="43">
        <f>SUM(M8:M11)</f>
        <v>2120010.3353</v>
      </c>
      <c r="N12" s="17"/>
      <c r="O12" s="17"/>
    </row>
    <row r="13" s="2" customFormat="1" ht="53" customHeight="1" spans="1:15">
      <c r="A13" s="24" t="s">
        <v>43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44"/>
    </row>
    <row r="14" s="2" customFormat="1" ht="51" customHeight="1" spans="1:15">
      <c r="A14" s="26" t="s">
        <v>30</v>
      </c>
      <c r="B14" s="26"/>
      <c r="C14" s="26"/>
      <c r="D14" s="26"/>
      <c r="E14" s="26"/>
      <c r="F14" s="26"/>
      <c r="G14" s="26"/>
      <c r="H14" s="26"/>
      <c r="I14" s="26"/>
      <c r="J14" s="26"/>
      <c r="K14" s="45"/>
      <c r="L14" s="45"/>
      <c r="M14" s="46"/>
      <c r="N14" s="26"/>
      <c r="O14" s="11"/>
    </row>
    <row r="15" s="2" customFormat="1" ht="33" customHeight="1" spans="1:15">
      <c r="A15" s="27" t="s">
        <v>31</v>
      </c>
      <c r="B15" s="27"/>
      <c r="C15" s="27"/>
      <c r="D15" s="27"/>
      <c r="E15" s="27"/>
      <c r="F15" s="27"/>
      <c r="G15" s="27"/>
      <c r="H15" s="27"/>
      <c r="I15" s="27"/>
      <c r="J15" s="27"/>
      <c r="K15" s="37"/>
      <c r="L15" s="37"/>
      <c r="M15" s="47"/>
      <c r="N15" s="27"/>
      <c r="O15" s="11"/>
    </row>
    <row r="16" s="1" customFormat="1" ht="18.75" spans="1:15">
      <c r="A16" s="28"/>
      <c r="B16" s="28"/>
      <c r="C16" s="28"/>
      <c r="D16" s="28"/>
      <c r="E16" s="28"/>
      <c r="F16" s="28"/>
      <c r="G16" s="28"/>
      <c r="H16" s="28"/>
      <c r="I16" s="48"/>
      <c r="J16" s="28"/>
      <c r="K16" s="49"/>
      <c r="L16" s="49"/>
      <c r="M16" s="50"/>
      <c r="N16" s="28"/>
      <c r="O16" s="30"/>
    </row>
    <row r="17" s="1" customFormat="1" ht="18.75" spans="1:15">
      <c r="A17" s="29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51"/>
      <c r="L17" s="51"/>
      <c r="M17" s="52"/>
      <c r="N17" s="30"/>
      <c r="O17" s="30"/>
    </row>
    <row r="18" s="1" customFormat="1" ht="18.75" spans="1: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53"/>
      <c r="L18" s="53"/>
      <c r="M18" s="52"/>
      <c r="N18" s="30"/>
      <c r="O18" s="30"/>
    </row>
    <row r="19" s="1" customFormat="1" ht="18.75" spans="1:15">
      <c r="A19" s="29" t="s">
        <v>33</v>
      </c>
      <c r="B19" s="29"/>
      <c r="C19" s="29"/>
      <c r="D19" s="29"/>
      <c r="E19" s="29"/>
      <c r="F19" s="29"/>
      <c r="G19" s="30"/>
      <c r="H19" s="30"/>
      <c r="I19" s="30"/>
      <c r="J19" s="30"/>
      <c r="K19" s="51"/>
      <c r="L19" s="51"/>
      <c r="M19" s="52"/>
      <c r="N19" s="30"/>
      <c r="O19" s="30"/>
    </row>
    <row r="20" s="1" customForma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31"/>
      <c r="L20" s="31"/>
      <c r="M20" s="32"/>
      <c r="N20" s="8"/>
      <c r="O20" s="8"/>
    </row>
    <row r="21" s="1" customForma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31"/>
      <c r="L21" s="31"/>
      <c r="M21" s="32"/>
      <c r="N21" s="8"/>
      <c r="O21" s="8"/>
    </row>
    <row r="22" s="1" customForma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31"/>
      <c r="L22" s="31"/>
      <c r="M22" s="32"/>
      <c r="N22" s="8"/>
      <c r="O22" s="8"/>
    </row>
  </sheetData>
  <mergeCells count="11">
    <mergeCell ref="B2:O2"/>
    <mergeCell ref="K4:O4"/>
    <mergeCell ref="K5:O5"/>
    <mergeCell ref="A6:G6"/>
    <mergeCell ref="K6:O6"/>
    <mergeCell ref="A12:F12"/>
    <mergeCell ref="A13:O13"/>
    <mergeCell ref="A14:N14"/>
    <mergeCell ref="A15:N15"/>
    <mergeCell ref="A17:B17"/>
    <mergeCell ref="A19:F19"/>
  </mergeCells>
  <printOptions horizontalCentered="1"/>
  <pageMargins left="0" right="0" top="0.432638888888889" bottom="0.354166666666667" header="0" footer="0"/>
  <pageSetup paperSize="9" scale="78" fitToHeight="0" orientation="landscape" horizontalDpi="600" verticalDpi="600"/>
  <headerFooter alignWithMargins="0" scaleWithDoc="0">
    <oddFooter>&amp;C&amp;P</oddFooter>
  </headerFooter>
  <colBreaks count="1" manualBreakCount="1">
    <brk id="15" max="653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pane ySplit="7" topLeftCell="A8" activePane="bottomLeft" state="frozen"/>
      <selection/>
      <selection pane="bottomLeft" activeCell="J19" sqref="J19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6" customWidth="1"/>
    <col min="12" max="12" width="17" style="6" customWidth="1"/>
    <col min="13" max="13" width="13.625" style="7" customWidth="1"/>
    <col min="14" max="14" width="11.75" style="5" customWidth="1"/>
    <col min="15" max="15" width="8.75" style="5"/>
  </cols>
  <sheetData>
    <row r="1" s="1" customFormat="1" spans="1:15">
      <c r="A1" s="8"/>
      <c r="B1" s="8"/>
      <c r="C1" s="8"/>
      <c r="D1" s="8"/>
      <c r="E1" s="8"/>
      <c r="F1" s="8"/>
      <c r="G1" s="8"/>
      <c r="H1" s="8"/>
      <c r="I1" s="8"/>
      <c r="J1" s="8"/>
      <c r="K1" s="31"/>
      <c r="L1" s="31"/>
      <c r="M1" s="32"/>
      <c r="N1" s="8"/>
      <c r="O1" s="8"/>
    </row>
    <row r="2" s="1" customFormat="1" ht="25" customHeight="1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3"/>
      <c r="L2" s="33"/>
      <c r="M2" s="34"/>
      <c r="N2" s="9"/>
      <c r="O2" s="9"/>
    </row>
    <row r="3" s="1" customFormat="1" spans="1:15">
      <c r="A3" s="8"/>
      <c r="B3" s="8"/>
      <c r="C3" s="8"/>
      <c r="D3" s="8"/>
      <c r="E3" s="8"/>
      <c r="F3" s="8"/>
      <c r="G3" s="8"/>
      <c r="H3" s="8"/>
      <c r="I3" s="8"/>
      <c r="J3" s="8"/>
      <c r="K3" s="31"/>
      <c r="L3" s="31"/>
      <c r="M3" s="32"/>
      <c r="N3" s="8"/>
      <c r="O3" s="8"/>
    </row>
    <row r="4" s="2" customFormat="1" ht="22" customHeight="1" spans="1:15">
      <c r="A4" s="10" t="s">
        <v>1</v>
      </c>
      <c r="B4" s="10"/>
      <c r="C4" s="10"/>
      <c r="D4" s="10"/>
      <c r="E4" s="10"/>
      <c r="F4" s="10"/>
      <c r="G4" s="10"/>
      <c r="H4" s="10"/>
      <c r="I4" s="11"/>
      <c r="J4" s="12" t="s">
        <v>2</v>
      </c>
      <c r="K4" s="35" t="s">
        <v>3</v>
      </c>
      <c r="L4" s="35"/>
      <c r="M4" s="36"/>
      <c r="N4" s="12"/>
      <c r="O4" s="12"/>
    </row>
    <row r="5" s="2" customFormat="1" ht="22" customHeight="1" spans="1:15">
      <c r="A5" s="11"/>
      <c r="B5" s="12"/>
      <c r="C5" s="12"/>
      <c r="D5" s="12"/>
      <c r="E5" s="12"/>
      <c r="F5" s="12"/>
      <c r="G5" s="12"/>
      <c r="H5" s="11"/>
      <c r="I5" s="11"/>
      <c r="J5" s="11" t="s">
        <v>4</v>
      </c>
      <c r="K5" s="37" t="s">
        <v>5</v>
      </c>
      <c r="L5" s="37"/>
      <c r="M5" s="37"/>
      <c r="N5" s="37"/>
      <c r="O5" s="37"/>
    </row>
    <row r="6" s="2" customFormat="1" ht="22" customHeight="1" spans="1:15">
      <c r="A6" s="13" t="s">
        <v>6</v>
      </c>
      <c r="B6" s="13"/>
      <c r="C6" s="13"/>
      <c r="D6" s="13"/>
      <c r="E6" s="13"/>
      <c r="F6" s="13"/>
      <c r="G6" s="13"/>
      <c r="H6" s="12"/>
      <c r="I6" s="11"/>
      <c r="J6" s="12" t="s">
        <v>7</v>
      </c>
      <c r="K6" s="38">
        <v>45799</v>
      </c>
      <c r="L6" s="38"/>
      <c r="M6" s="39"/>
      <c r="N6" s="38"/>
      <c r="O6" s="38"/>
    </row>
    <row r="7" s="3" customFormat="1" ht="58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40" t="s">
        <v>18</v>
      </c>
      <c r="L7" s="41" t="s">
        <v>19</v>
      </c>
      <c r="M7" s="16" t="s">
        <v>20</v>
      </c>
      <c r="N7" s="15" t="s">
        <v>21</v>
      </c>
      <c r="O7" s="15" t="s">
        <v>22</v>
      </c>
    </row>
    <row r="8" s="3" customFormat="1" ht="30" customHeight="1" spans="1:15">
      <c r="A8" s="17">
        <v>1</v>
      </c>
      <c r="B8" s="15" t="s">
        <v>44</v>
      </c>
      <c r="C8" s="18" t="s">
        <v>45</v>
      </c>
      <c r="D8" s="15">
        <v>5</v>
      </c>
      <c r="E8" s="15" t="s">
        <v>25</v>
      </c>
      <c r="F8" s="19">
        <v>2.95</v>
      </c>
      <c r="G8" s="15">
        <v>76.37</v>
      </c>
      <c r="H8" s="15">
        <v>17.99</v>
      </c>
      <c r="I8" s="15">
        <f>G8-H8</f>
        <v>58.38</v>
      </c>
      <c r="J8" s="42">
        <v>7502.64</v>
      </c>
      <c r="K8" s="42">
        <f>J8*0.95</f>
        <v>7127.508</v>
      </c>
      <c r="L8" s="42">
        <v>572976.62</v>
      </c>
      <c r="M8" s="42">
        <f>G8*K8</f>
        <v>544327.78596</v>
      </c>
      <c r="N8" s="17" t="s">
        <v>26</v>
      </c>
      <c r="O8" s="17" t="s">
        <v>27</v>
      </c>
    </row>
    <row r="9" s="3" customFormat="1" ht="30" customHeight="1" spans="1:15">
      <c r="A9" s="17">
        <v>2</v>
      </c>
      <c r="B9" s="15" t="s">
        <v>44</v>
      </c>
      <c r="C9" s="18" t="s">
        <v>46</v>
      </c>
      <c r="D9" s="15">
        <v>5</v>
      </c>
      <c r="E9" s="15" t="s">
        <v>47</v>
      </c>
      <c r="F9" s="19">
        <v>2.95</v>
      </c>
      <c r="G9" s="15">
        <v>55.91</v>
      </c>
      <c r="H9" s="15">
        <v>13.17</v>
      </c>
      <c r="I9" s="15">
        <f>G9-H9</f>
        <v>42.74</v>
      </c>
      <c r="J9" s="42">
        <v>7764.08</v>
      </c>
      <c r="K9" s="42">
        <f>J9*0.95</f>
        <v>7375.876</v>
      </c>
      <c r="L9" s="42">
        <v>434089.71</v>
      </c>
      <c r="M9" s="42">
        <f>G9*K9</f>
        <v>412385.22716</v>
      </c>
      <c r="N9" s="17" t="s">
        <v>26</v>
      </c>
      <c r="O9" s="17" t="s">
        <v>27</v>
      </c>
    </row>
    <row r="10" s="4" customFormat="1" ht="28" customHeight="1" spans="1:15">
      <c r="A10" s="20" t="s">
        <v>28</v>
      </c>
      <c r="B10" s="21"/>
      <c r="C10" s="21"/>
      <c r="D10" s="21"/>
      <c r="E10" s="21"/>
      <c r="F10" s="22"/>
      <c r="G10" s="23">
        <f>SUM(G8:G9)</f>
        <v>132.28</v>
      </c>
      <c r="H10" s="23">
        <f>SUM(H8:H9)</f>
        <v>31.16</v>
      </c>
      <c r="I10" s="23">
        <f>SUM(I8:I9)</f>
        <v>101.12</v>
      </c>
      <c r="J10" s="43">
        <f>AVERAGE(J8:J9)</f>
        <v>7633.36</v>
      </c>
      <c r="K10" s="43">
        <f>AVERAGE(K8:K9)</f>
        <v>7251.692</v>
      </c>
      <c r="L10" s="43">
        <f>SUM(L8:L9)</f>
        <v>1007066.33</v>
      </c>
      <c r="M10" s="43">
        <f>SUM(M8:M9)</f>
        <v>956713.01312</v>
      </c>
      <c r="N10" s="17"/>
      <c r="O10" s="17"/>
    </row>
    <row r="11" s="2" customFormat="1" ht="51" customHeight="1" spans="1:15">
      <c r="A11" s="24" t="s">
        <v>48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44"/>
    </row>
    <row r="12" s="2" customFormat="1" ht="54" customHeight="1" spans="1:15">
      <c r="A12" s="26" t="s">
        <v>30</v>
      </c>
      <c r="B12" s="26"/>
      <c r="C12" s="26"/>
      <c r="D12" s="26"/>
      <c r="E12" s="26"/>
      <c r="F12" s="26"/>
      <c r="G12" s="26"/>
      <c r="H12" s="26"/>
      <c r="I12" s="26"/>
      <c r="J12" s="26"/>
      <c r="K12" s="45"/>
      <c r="L12" s="45"/>
      <c r="M12" s="46"/>
      <c r="N12" s="26"/>
      <c r="O12" s="11"/>
    </row>
    <row r="13" s="2" customFormat="1" ht="33" customHeight="1" spans="1:15">
      <c r="A13" s="27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37"/>
      <c r="L13" s="37"/>
      <c r="M13" s="47"/>
      <c r="N13" s="27"/>
      <c r="O13" s="11"/>
    </row>
    <row r="14" s="1" customFormat="1" ht="18.75" spans="1:15">
      <c r="A14" s="28"/>
      <c r="B14" s="28"/>
      <c r="C14" s="28"/>
      <c r="D14" s="28"/>
      <c r="E14" s="28"/>
      <c r="F14" s="28"/>
      <c r="G14" s="28"/>
      <c r="H14" s="28"/>
      <c r="I14" s="48"/>
      <c r="J14" s="28"/>
      <c r="K14" s="49"/>
      <c r="L14" s="49"/>
      <c r="M14" s="50"/>
      <c r="N14" s="28"/>
      <c r="O14" s="30"/>
    </row>
    <row r="15" s="1" customFormat="1" ht="18.75" spans="1:15">
      <c r="A15" s="29" t="s">
        <v>32</v>
      </c>
      <c r="B15" s="29"/>
      <c r="C15" s="30"/>
      <c r="D15" s="30"/>
      <c r="E15" s="30"/>
      <c r="F15" s="30"/>
      <c r="G15" s="30"/>
      <c r="H15" s="30"/>
      <c r="I15" s="30"/>
      <c r="J15" s="30"/>
      <c r="K15" s="51"/>
      <c r="L15" s="51"/>
      <c r="M15" s="52"/>
      <c r="N15" s="30"/>
      <c r="O15" s="30"/>
    </row>
    <row r="16" s="1" customFormat="1" ht="18.75" spans="1: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53"/>
      <c r="L16" s="53"/>
      <c r="M16" s="52"/>
      <c r="N16" s="30"/>
      <c r="O16" s="30"/>
    </row>
    <row r="17" s="1" customFormat="1" ht="18.75" spans="1:15">
      <c r="A17" s="29" t="s">
        <v>33</v>
      </c>
      <c r="B17" s="29"/>
      <c r="C17" s="29"/>
      <c r="D17" s="29"/>
      <c r="E17" s="29"/>
      <c r="F17" s="29"/>
      <c r="G17" s="30"/>
      <c r="H17" s="30"/>
      <c r="I17" s="30"/>
      <c r="J17" s="30"/>
      <c r="K17" s="51"/>
      <c r="L17" s="51"/>
      <c r="M17" s="52"/>
      <c r="N17" s="30"/>
      <c r="O17" s="30"/>
    </row>
    <row r="18" s="1" customFormat="1" ht="18.75" spans="1: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53"/>
      <c r="L18" s="53"/>
      <c r="M18" s="52"/>
      <c r="N18" s="30"/>
      <c r="O18" s="30"/>
    </row>
    <row r="19" s="1" customForma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31"/>
      <c r="L19" s="31"/>
      <c r="M19" s="32"/>
      <c r="N19" s="8"/>
      <c r="O19" s="8"/>
    </row>
    <row r="20" s="1" customForma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31"/>
      <c r="L20" s="31"/>
      <c r="M20" s="32"/>
      <c r="N20" s="8"/>
      <c r="O20" s="8"/>
    </row>
  </sheetData>
  <mergeCells count="11">
    <mergeCell ref="B2:O2"/>
    <mergeCell ref="K4:O4"/>
    <mergeCell ref="K5:O5"/>
    <mergeCell ref="A6:G6"/>
    <mergeCell ref="K6:O6"/>
    <mergeCell ref="A10:F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78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5栋 1套下浮</vt:lpstr>
      <vt:lpstr>9栋 2套下浮 </vt:lpstr>
      <vt:lpstr>10栋 4套下浮</vt:lpstr>
      <vt:lpstr>21栋 套下浮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2025-06-06T09:09:43Z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