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7栋 1套下浮 3%" sheetId="21" r:id="rId1"/>
    <sheet name="18栋 2套下浮 7% " sheetId="22" r:id="rId2"/>
    <sheet name="21栋 5套下浮 " sheetId="23" r:id="rId3"/>
  </sheets>
  <definedNames>
    <definedName name="_xlnm._FilterDatabase" localSheetId="0" hidden="1">'17栋 1套下浮 3%'!$A$7:$N$10</definedName>
    <definedName name="_xlnm.Print_Area" localSheetId="0">'17栋 1套下浮 3%'!$A$1:$O$16</definedName>
    <definedName name="_xlnm.Print_Titles" localSheetId="0">'17栋 1套下浮 3%'!$7:$7</definedName>
    <definedName name="_xlnm._FilterDatabase" localSheetId="1" hidden="1">'18栋 2套下浮 7% '!$A$7:$N$11</definedName>
    <definedName name="_xlnm.Print_Area" localSheetId="1">'18栋 2套下浮 7% '!$A$1:$O$17</definedName>
    <definedName name="_xlnm.Print_Titles" localSheetId="1">'18栋 2套下浮 7% '!$7:$7</definedName>
    <definedName name="_xlnm._FilterDatabase" localSheetId="2" hidden="1">'21栋 5套下浮 '!$A$7:$N$14</definedName>
    <definedName name="_xlnm.Print_Area" localSheetId="2">'21栋 5套下浮 '!$A$1:$O$20</definedName>
    <definedName name="_xlnm.Print_Titles" localSheetId="2">'21栋 5套下浮 '!$7:$7</definedName>
  </definedNames>
  <calcPr calcId="144525"/>
</workbook>
</file>

<file path=xl/sharedStrings.xml><?xml version="1.0" encoding="utf-8"?>
<sst xmlns="http://schemas.openxmlformats.org/spreadsheetml/2006/main" count="127" uniqueCount="46">
  <si>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</si>
  <si>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</si>
  <si>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</si>
  <si>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</si>
  <si>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</si>
  <si>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</si>
  <si>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销售价格备案编号：[2025]036号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</si>
  <si>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</si>
  <si>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</si>
  <si>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</si>
  <si>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</si>
  <si>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</si>
  <si>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</si>
  <si>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</si>
  <si>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</si>
  <si>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</si>
  <si>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</si>
  <si>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</si>
  <si>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</si>
  <si>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</si>
  <si>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</si>
  <si>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</si>
  <si>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</si>
  <si>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17栋</t>
  </si>
  <si>
    <t>2003房</t>
  </si>
  <si>
    <t>一居室</t>
  </si>
  <si>
    <t>现售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</si>
  <si>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</si>
  <si>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</si>
  <si>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本栋销售住宅共180套，本次申请住宅共5套，销售住宅总建筑面积：54.08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，分摊面积：12.61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，销售均价：7909.47元/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（建筑面积）、10314.54元/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</si>
  <si>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</si>
  <si>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</si>
  <si>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</si>
  <si>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</si>
  <si>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18栋</t>
  </si>
  <si>
    <t>604房</t>
  </si>
  <si>
    <t>二居室</t>
  </si>
  <si>
    <t>2401房</t>
  </si>
  <si>
    <r>
      <rPr>
        <sz val="14"/>
        <color theme="1"/>
        <rFont val="仿宋_GB2312"/>
        <charset val="134"/>
      </rPr>
      <t>本栋销售住宅共180套，本次申请住宅共2套，销售住宅总建筑面积：149.19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，套内面积：114.46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，分摊面积：34.73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，销售均价：7536.12元/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（建筑面积）、9822.40元/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</si>
  <si>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21栋</t>
  </si>
  <si>
    <t>301房</t>
  </si>
  <si>
    <t>1804房</t>
  </si>
  <si>
    <t>2203房</t>
  </si>
  <si>
    <t>2205房</t>
  </si>
  <si>
    <t>2305房</t>
  </si>
  <si>
    <r>
      <rPr>
        <sz val="14"/>
        <color theme="1"/>
        <rFont val="仿宋_GB2312"/>
        <charset val="134"/>
      </rPr>
      <t>本栋销售住宅共180套，本次申请住宅共5套，销售住宅总建筑面积：363.84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，套内面积：278.14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，分摊面积：85.7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，销售均价：7452.76元/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（建筑面积）、9734.46元/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</si>
</sst>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J15" sqref="J15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5" customHeight="1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0"/>
      <c r="L2" s="30"/>
      <c r="M2" s="31"/>
      <c r="N2" s="8"/>
      <c r="O2" s="8"/>
    </row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2" t="s">
        <v>3</v>
      </c>
      <c r="L4" s="32"/>
      <c r="M4" s="33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4" t="s">
        <v>5</v>
      </c>
      <c r="L5" s="34"/>
      <c r="M5" s="34"/>
      <c r="N5" s="34"/>
      <c r="O5" s="34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5">
        <v>45754</v>
      </c>
      <c r="L6" s="35"/>
      <c r="M6" s="36"/>
      <c r="N6" s="35"/>
      <c r="O6" s="35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7" t="s">
        <v>18</v>
      </c>
      <c r="L7" s="38" t="s">
        <v>19</v>
      </c>
      <c r="M7" s="14" t="s">
        <v>20</v>
      </c>
      <c r="N7" s="14" t="s">
        <v>21</v>
      </c>
      <c r="O7" s="14" t="s">
        <v>22</v>
      </c>
    </row>
    <row r="8" s="3" customFormat="1" ht="30" customHeight="1" spans="1:15">
      <c r="A8" s="15">
        <v>1</v>
      </c>
      <c r="B8" s="16" t="s">
        <v>23</v>
      </c>
      <c r="C8" s="17" t="s">
        <v>24</v>
      </c>
      <c r="D8" s="16">
        <v>20</v>
      </c>
      <c r="E8" s="16" t="s">
        <v>25</v>
      </c>
      <c r="F8" s="18">
        <v>2.95</v>
      </c>
      <c r="G8" s="16">
        <v>54.08</v>
      </c>
      <c r="H8" s="16">
        <v>12.61</v>
      </c>
      <c r="I8" s="16">
        <f>G8-H8</f>
        <v>41.47</v>
      </c>
      <c r="J8" s="39">
        <v>8154.09</v>
      </c>
      <c r="K8" s="39">
        <f>J8*0.97</f>
        <v>7909.4673</v>
      </c>
      <c r="L8" s="39">
        <v>440973.19</v>
      </c>
      <c r="M8" s="39">
        <f>G8*K8</f>
        <v>427743.991584</v>
      </c>
      <c r="N8" s="15" t="s">
        <v>26</v>
      </c>
      <c r="O8" s="15" t="s">
        <v>27</v>
      </c>
    </row>
    <row r="9" s="4" customFormat="1" ht="28" customHeight="1" spans="1:15">
      <c r="A9" s="19" t="s">
        <v>28</v>
      </c>
      <c r="B9" s="20"/>
      <c r="C9" s="20"/>
      <c r="D9" s="20"/>
      <c r="E9" s="20"/>
      <c r="F9" s="21"/>
      <c r="G9" s="22">
        <f>SUM(G8:G8)</f>
        <v>54.08</v>
      </c>
      <c r="H9" s="22">
        <f>SUM(H8:H8)</f>
        <v>12.61</v>
      </c>
      <c r="I9" s="22">
        <f>SUM(I8:I8)</f>
        <v>41.47</v>
      </c>
      <c r="J9" s="40">
        <f>AVERAGE(J8:J8)</f>
        <v>8154.09</v>
      </c>
      <c r="K9" s="40">
        <f>AVERAGE(K8:K8)</f>
        <v>7909.4673</v>
      </c>
      <c r="L9" s="40">
        <f>SUM(L8:L8)</f>
        <v>440973.19</v>
      </c>
      <c r="M9" s="40">
        <f>SUM(M8:M8)</f>
        <v>427743.991584</v>
      </c>
      <c r="N9" s="41"/>
      <c r="O9" s="41"/>
    </row>
    <row r="10" s="1" customFormat="1" ht="43" customHeight="1" spans="1:15">
      <c r="A10" s="23" t="s">
        <v>29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42"/>
      <c r="O10" s="43"/>
    </row>
    <row r="11" s="1" customFormat="1" ht="50" customHeight="1" spans="1:15">
      <c r="A11" s="25" t="s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44"/>
      <c r="L11" s="44"/>
      <c r="M11" s="45"/>
      <c r="N11" s="25"/>
      <c r="O11" s="10"/>
    </row>
    <row r="12" s="1" customFormat="1" ht="33" customHeight="1" spans="1:15">
      <c r="A12" s="26" t="s">
        <v>31</v>
      </c>
      <c r="B12" s="26"/>
      <c r="C12" s="26"/>
      <c r="D12" s="26"/>
      <c r="E12" s="26"/>
      <c r="F12" s="26"/>
      <c r="G12" s="26"/>
      <c r="H12" s="26"/>
      <c r="I12" s="26"/>
      <c r="J12" s="26"/>
      <c r="K12" s="34"/>
      <c r="L12" s="34"/>
      <c r="M12" s="47"/>
      <c r="N12" s="26"/>
      <c r="O12" s="10"/>
    </row>
    <row r="13" ht="18.75" spans="1:15">
      <c r="A13" s="27"/>
      <c r="B13" s="27"/>
      <c r="C13" s="27"/>
      <c r="D13" s="27"/>
      <c r="E13" s="27"/>
      <c r="F13" s="27"/>
      <c r="G13" s="27"/>
      <c r="H13" s="27"/>
      <c r="I13" s="48"/>
      <c r="J13" s="27"/>
      <c r="K13" s="49"/>
      <c r="L13" s="49"/>
      <c r="M13" s="50"/>
      <c r="N13" s="27"/>
      <c r="O13" s="29"/>
    </row>
    <row r="14" ht="18.75" spans="1:15">
      <c r="A14" s="28" t="s">
        <v>32</v>
      </c>
      <c r="B14" s="28"/>
      <c r="C14" s="29"/>
      <c r="D14" s="29"/>
      <c r="E14" s="29"/>
      <c r="F14" s="29"/>
      <c r="G14" s="29"/>
      <c r="H14" s="29"/>
      <c r="I14" s="29"/>
      <c r="J14" s="29"/>
      <c r="K14" s="51"/>
      <c r="L14" s="51"/>
      <c r="M14" s="52"/>
      <c r="N14" s="29"/>
      <c r="O14" s="29"/>
    </row>
    <row r="15" ht="18.75" spans="1: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53"/>
      <c r="L15" s="53"/>
      <c r="M15" s="52"/>
      <c r="N15" s="29"/>
      <c r="O15" s="29"/>
    </row>
    <row r="16" ht="18.75" spans="1:15">
      <c r="A16" s="28" t="s">
        <v>33</v>
      </c>
      <c r="B16" s="28"/>
      <c r="C16" s="28"/>
      <c r="D16" s="28"/>
      <c r="E16" s="28"/>
      <c r="F16" s="28"/>
      <c r="G16" s="29"/>
      <c r="H16" s="29"/>
      <c r="I16" s="29"/>
      <c r="J16" s="29"/>
      <c r="K16" s="51"/>
      <c r="L16" s="51"/>
      <c r="M16" s="52"/>
      <c r="N16" s="29"/>
      <c r="O16" s="29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workbookViewId="0">
      <pane ySplit="7" topLeftCell="A8" activePane="bottomLeft" state="frozen"/>
      <selection/>
      <selection pane="bottomLeft" activeCell="L17" sqref="L1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16.25" style="6" customWidth="1"/>
    <col min="13" max="13" width="16.25" style="7" customWidth="1"/>
    <col min="14" max="14" width="11.75" style="5" customWidth="1"/>
    <col min="15" max="15" width="8.75" style="5"/>
  </cols>
  <sheetData>
    <row r="2" ht="25" customHeight="1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0"/>
      <c r="L2" s="30"/>
      <c r="M2" s="31"/>
      <c r="N2" s="8"/>
      <c r="O2" s="8"/>
    </row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2" t="s">
        <v>3</v>
      </c>
      <c r="L4" s="32"/>
      <c r="M4" s="33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4" t="s">
        <v>5</v>
      </c>
      <c r="L5" s="34"/>
      <c r="M5" s="34"/>
      <c r="N5" s="34"/>
      <c r="O5" s="34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5">
        <v>45754</v>
      </c>
      <c r="L6" s="35"/>
      <c r="M6" s="36"/>
      <c r="N6" s="35"/>
      <c r="O6" s="35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7" t="s">
        <v>18</v>
      </c>
      <c r="L7" s="38" t="s">
        <v>19</v>
      </c>
      <c r="M7" s="14" t="s">
        <v>20</v>
      </c>
      <c r="N7" s="14" t="s">
        <v>21</v>
      </c>
      <c r="O7" s="14" t="s">
        <v>22</v>
      </c>
    </row>
    <row r="8" s="2" customFormat="1" ht="30" customHeight="1" spans="1:15">
      <c r="A8" s="41">
        <v>1</v>
      </c>
      <c r="B8" s="14" t="s">
        <v>34</v>
      </c>
      <c r="C8" s="54" t="s">
        <v>35</v>
      </c>
      <c r="D8" s="14">
        <v>6</v>
      </c>
      <c r="E8" s="14" t="s">
        <v>36</v>
      </c>
      <c r="F8" s="55">
        <v>2.95</v>
      </c>
      <c r="G8" s="14">
        <v>74.92</v>
      </c>
      <c r="H8" s="14">
        <v>17.44</v>
      </c>
      <c r="I8" s="14">
        <f>G8-H8</f>
        <v>57.48</v>
      </c>
      <c r="J8" s="37">
        <v>8036.7</v>
      </c>
      <c r="K8" s="37">
        <f>J8*0.93</f>
        <v>7474.131</v>
      </c>
      <c r="L8" s="37">
        <v>602109.56</v>
      </c>
      <c r="M8" s="37">
        <f>G8*K8</f>
        <v>559961.89452</v>
      </c>
      <c r="N8" s="41" t="s">
        <v>26</v>
      </c>
      <c r="O8" s="41" t="s">
        <v>27</v>
      </c>
    </row>
    <row r="9" s="3" customFormat="1" ht="30" customHeight="1" spans="1:15">
      <c r="A9" s="15">
        <v>2</v>
      </c>
      <c r="B9" s="16" t="s">
        <v>34</v>
      </c>
      <c r="C9" s="17" t="s">
        <v>37</v>
      </c>
      <c r="D9" s="16">
        <v>24</v>
      </c>
      <c r="E9" s="16" t="s">
        <v>36</v>
      </c>
      <c r="F9" s="18">
        <v>2.95</v>
      </c>
      <c r="G9" s="16">
        <v>74.27</v>
      </c>
      <c r="H9" s="16">
        <v>17.29</v>
      </c>
      <c r="I9" s="16">
        <f>G9-H9</f>
        <v>56.98</v>
      </c>
      <c r="J9" s="39">
        <v>8170</v>
      </c>
      <c r="K9" s="39">
        <f>J9*0.93</f>
        <v>7598.1</v>
      </c>
      <c r="L9" s="39">
        <v>606785.9</v>
      </c>
      <c r="M9" s="39">
        <f>G9*K9</f>
        <v>564310.887</v>
      </c>
      <c r="N9" s="15" t="s">
        <v>26</v>
      </c>
      <c r="O9" s="15" t="s">
        <v>27</v>
      </c>
    </row>
    <row r="10" s="4" customFormat="1" ht="28" customHeight="1" spans="1:15">
      <c r="A10" s="19" t="s">
        <v>28</v>
      </c>
      <c r="B10" s="20"/>
      <c r="C10" s="20"/>
      <c r="D10" s="20"/>
      <c r="E10" s="20"/>
      <c r="F10" s="21"/>
      <c r="G10" s="22">
        <f>SUM(G8:G9)</f>
        <v>149.19</v>
      </c>
      <c r="H10" s="22">
        <f>SUM(H8:H9)</f>
        <v>34.73</v>
      </c>
      <c r="I10" s="22">
        <f>SUM(I8:I9)</f>
        <v>114.46</v>
      </c>
      <c r="J10" s="40">
        <f>AVERAGE(J8:J9)</f>
        <v>8103.35</v>
      </c>
      <c r="K10" s="40">
        <f>AVERAGE(K8:K9)</f>
        <v>7536.1155</v>
      </c>
      <c r="L10" s="40">
        <f>SUM(L8:L9)</f>
        <v>1208895.46</v>
      </c>
      <c r="M10" s="40">
        <f>SUM(M8:M9)</f>
        <v>1124272.78152</v>
      </c>
      <c r="N10" s="41"/>
      <c r="O10" s="41"/>
    </row>
    <row r="11" s="1" customFormat="1" ht="46" customHeight="1" spans="1:15">
      <c r="A11" s="23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42"/>
      <c r="O11" s="43"/>
    </row>
    <row r="12" s="1" customFormat="1" ht="47" customHeight="1" spans="1:15">
      <c r="A12" s="25" t="s">
        <v>30</v>
      </c>
      <c r="B12" s="25"/>
      <c r="C12" s="25"/>
      <c r="D12" s="25"/>
      <c r="E12" s="25"/>
      <c r="F12" s="25"/>
      <c r="G12" s="25"/>
      <c r="H12" s="25"/>
      <c r="I12" s="25"/>
      <c r="J12" s="25"/>
      <c r="K12" s="44"/>
      <c r="L12" s="44"/>
      <c r="M12" s="45"/>
      <c r="N12" s="25"/>
      <c r="O12" s="10"/>
    </row>
    <row r="13" s="1" customFormat="1" ht="33" customHeight="1" spans="1:15">
      <c r="A13" s="26" t="s">
        <v>31</v>
      </c>
      <c r="B13" s="26"/>
      <c r="C13" s="26"/>
      <c r="D13" s="26"/>
      <c r="E13" s="26"/>
      <c r="F13" s="26"/>
      <c r="G13" s="26"/>
      <c r="H13" s="26"/>
      <c r="I13" s="26"/>
      <c r="J13" s="26"/>
      <c r="K13" s="34"/>
      <c r="L13" s="34"/>
      <c r="M13" s="47"/>
      <c r="N13" s="26"/>
      <c r="O13" s="10"/>
    </row>
    <row r="14" ht="18.75" spans="1:15">
      <c r="A14" s="27"/>
      <c r="B14" s="27"/>
      <c r="C14" s="27"/>
      <c r="D14" s="27"/>
      <c r="E14" s="27"/>
      <c r="F14" s="27"/>
      <c r="G14" s="27"/>
      <c r="H14" s="27"/>
      <c r="I14" s="48"/>
      <c r="J14" s="27"/>
      <c r="K14" s="49"/>
      <c r="L14" s="49"/>
      <c r="M14" s="50"/>
      <c r="N14" s="27"/>
      <c r="O14" s="29"/>
    </row>
    <row r="15" ht="18.75" spans="1:15">
      <c r="A15" s="28" t="s">
        <v>32</v>
      </c>
      <c r="B15" s="28"/>
      <c r="C15" s="29"/>
      <c r="D15" s="29"/>
      <c r="E15" s="29"/>
      <c r="F15" s="29"/>
      <c r="G15" s="29"/>
      <c r="H15" s="29"/>
      <c r="I15" s="29"/>
      <c r="J15" s="29"/>
      <c r="K15" s="51"/>
      <c r="L15" s="51"/>
      <c r="M15" s="52"/>
      <c r="N15" s="29"/>
      <c r="O15" s="29"/>
    </row>
    <row r="16" ht="18.75" spans="1:1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53"/>
      <c r="L16" s="53"/>
      <c r="M16" s="52"/>
      <c r="N16" s="29"/>
      <c r="O16" s="29"/>
    </row>
    <row r="17" ht="18.75" spans="1:15">
      <c r="A17" s="28" t="s">
        <v>33</v>
      </c>
      <c r="B17" s="28"/>
      <c r="C17" s="28"/>
      <c r="D17" s="28"/>
      <c r="E17" s="28"/>
      <c r="F17" s="28"/>
      <c r="G17" s="29"/>
      <c r="H17" s="29"/>
      <c r="I17" s="29"/>
      <c r="J17" s="29"/>
      <c r="K17" s="51"/>
      <c r="L17" s="51"/>
      <c r="M17" s="52"/>
      <c r="N17" s="29"/>
      <c r="O17" s="29"/>
    </row>
  </sheetData>
  <mergeCells count="11">
    <mergeCell ref="B2:O2"/>
    <mergeCell ref="K4:O4"/>
    <mergeCell ref="K5:O5"/>
    <mergeCell ref="A6:G6"/>
    <mergeCell ref="K6:O6"/>
    <mergeCell ref="A10:F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0"/>
  <sheetViews>
    <sheetView workbookViewId="0">
      <pane ySplit="7" topLeftCell="A8" activePane="bottomLeft" state="frozen"/>
      <selection/>
      <selection pane="bottomLeft" activeCell="D19" sqref="D19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17.5" style="6" customWidth="1"/>
    <col min="13" max="13" width="19" style="7" customWidth="1"/>
    <col min="14" max="14" width="11.75" style="5" customWidth="1"/>
    <col min="15" max="15" width="8.75" style="5"/>
  </cols>
  <sheetData>
    <row r="2" ht="25" customHeight="1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0"/>
      <c r="L2" s="30"/>
      <c r="M2" s="31"/>
      <c r="N2" s="8"/>
      <c r="O2" s="8"/>
    </row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2" t="s">
        <v>3</v>
      </c>
      <c r="L4" s="32"/>
      <c r="M4" s="33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4" t="s">
        <v>5</v>
      </c>
      <c r="L5" s="34"/>
      <c r="M5" s="34"/>
      <c r="N5" s="34"/>
      <c r="O5" s="34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5">
        <v>45754</v>
      </c>
      <c r="L6" s="35"/>
      <c r="M6" s="36"/>
      <c r="N6" s="35"/>
      <c r="O6" s="35"/>
    </row>
    <row r="7" s="2" customFormat="1" ht="90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7" t="s">
        <v>18</v>
      </c>
      <c r="L7" s="38" t="s">
        <v>19</v>
      </c>
      <c r="M7" s="14" t="s">
        <v>20</v>
      </c>
      <c r="N7" s="14" t="s">
        <v>21</v>
      </c>
      <c r="O7" s="14" t="s">
        <v>22</v>
      </c>
    </row>
    <row r="8" s="3" customFormat="1" ht="30" customHeight="1" spans="1:15">
      <c r="A8" s="15">
        <v>1</v>
      </c>
      <c r="B8" s="16" t="s">
        <v>39</v>
      </c>
      <c r="C8" s="17" t="s">
        <v>40</v>
      </c>
      <c r="D8" s="16">
        <v>3</v>
      </c>
      <c r="E8" s="16" t="s">
        <v>36</v>
      </c>
      <c r="F8" s="18">
        <v>2.95</v>
      </c>
      <c r="G8" s="16">
        <v>76.37</v>
      </c>
      <c r="H8" s="16">
        <v>17.99</v>
      </c>
      <c r="I8" s="16">
        <f>G8-H8</f>
        <v>58.38</v>
      </c>
      <c r="J8" s="39">
        <v>7819.98</v>
      </c>
      <c r="K8" s="39">
        <f>J8*0.93</f>
        <v>7272.5814</v>
      </c>
      <c r="L8" s="39">
        <v>597211.87</v>
      </c>
      <c r="M8" s="39">
        <f>G8*K8</f>
        <v>555407.041518</v>
      </c>
      <c r="N8" s="15" t="s">
        <v>26</v>
      </c>
      <c r="O8" s="15" t="s">
        <v>27</v>
      </c>
    </row>
    <row r="9" s="3" customFormat="1" ht="30" customHeight="1" spans="1:15">
      <c r="A9" s="15">
        <v>2</v>
      </c>
      <c r="B9" s="16" t="s">
        <v>39</v>
      </c>
      <c r="C9" s="17" t="s">
        <v>41</v>
      </c>
      <c r="D9" s="16">
        <v>18</v>
      </c>
      <c r="E9" s="16" t="s">
        <v>36</v>
      </c>
      <c r="F9" s="18">
        <v>2.95</v>
      </c>
      <c r="G9" s="16">
        <v>77.74</v>
      </c>
      <c r="H9" s="16">
        <v>18.31</v>
      </c>
      <c r="I9" s="16">
        <f>G9-H9</f>
        <v>59.43</v>
      </c>
      <c r="J9" s="39">
        <v>8307.6</v>
      </c>
      <c r="K9" s="39">
        <f>J9*0.9</f>
        <v>7476.84</v>
      </c>
      <c r="L9" s="39">
        <v>645832.82</v>
      </c>
      <c r="M9" s="39">
        <f>G9*K9</f>
        <v>581249.5416</v>
      </c>
      <c r="N9" s="15" t="s">
        <v>26</v>
      </c>
      <c r="O9" s="15" t="s">
        <v>27</v>
      </c>
    </row>
    <row r="10" s="3" customFormat="1" ht="30" customHeight="1" spans="1:15">
      <c r="A10" s="15">
        <v>3</v>
      </c>
      <c r="B10" s="16" t="s">
        <v>39</v>
      </c>
      <c r="C10" s="17" t="s">
        <v>42</v>
      </c>
      <c r="D10" s="16">
        <v>22</v>
      </c>
      <c r="E10" s="16" t="s">
        <v>25</v>
      </c>
      <c r="F10" s="18">
        <v>2.95</v>
      </c>
      <c r="G10" s="16">
        <v>54.25</v>
      </c>
      <c r="H10" s="16">
        <v>12.78</v>
      </c>
      <c r="I10" s="16">
        <f>G10-H10</f>
        <v>41.47</v>
      </c>
      <c r="J10" s="39">
        <v>8211.28</v>
      </c>
      <c r="K10" s="39">
        <f>J10*0.93</f>
        <v>7636.4904</v>
      </c>
      <c r="L10" s="39">
        <v>445461.94</v>
      </c>
      <c r="M10" s="39">
        <f>G10*K10</f>
        <v>414279.6042</v>
      </c>
      <c r="N10" s="15" t="s">
        <v>26</v>
      </c>
      <c r="O10" s="15" t="s">
        <v>27</v>
      </c>
    </row>
    <row r="11" s="3" customFormat="1" ht="30" customHeight="1" spans="1:15">
      <c r="A11" s="15">
        <v>4</v>
      </c>
      <c r="B11" s="16" t="s">
        <v>39</v>
      </c>
      <c r="C11" s="17" t="s">
        <v>43</v>
      </c>
      <c r="D11" s="16">
        <v>22</v>
      </c>
      <c r="E11" s="16" t="s">
        <v>36</v>
      </c>
      <c r="F11" s="18">
        <v>2.95</v>
      </c>
      <c r="G11" s="16">
        <v>77.74</v>
      </c>
      <c r="H11" s="16">
        <v>18.31</v>
      </c>
      <c r="I11" s="16">
        <f>G11-H11</f>
        <v>59.43</v>
      </c>
      <c r="J11" s="39">
        <v>7816.73</v>
      </c>
      <c r="K11" s="39">
        <f>J11*0.95</f>
        <v>7425.8935</v>
      </c>
      <c r="L11" s="39">
        <v>607672.82</v>
      </c>
      <c r="M11" s="39">
        <f>G11*K11</f>
        <v>577288.96069</v>
      </c>
      <c r="N11" s="15" t="s">
        <v>26</v>
      </c>
      <c r="O11" s="15" t="s">
        <v>27</v>
      </c>
    </row>
    <row r="12" s="3" customFormat="1" ht="30" customHeight="1" spans="1:15">
      <c r="A12" s="15">
        <v>5</v>
      </c>
      <c r="B12" s="16" t="s">
        <v>39</v>
      </c>
      <c r="C12" s="17" t="s">
        <v>44</v>
      </c>
      <c r="D12" s="16">
        <v>23</v>
      </c>
      <c r="E12" s="16" t="s">
        <v>36</v>
      </c>
      <c r="F12" s="18">
        <v>2.95</v>
      </c>
      <c r="G12" s="16">
        <v>77.74</v>
      </c>
      <c r="H12" s="16">
        <v>18.31</v>
      </c>
      <c r="I12" s="16">
        <f>G12-H12</f>
        <v>59.43</v>
      </c>
      <c r="J12" s="39">
        <v>7844.18</v>
      </c>
      <c r="K12" s="39">
        <f>J12*0.95</f>
        <v>7451.971</v>
      </c>
      <c r="L12" s="39">
        <v>609806.44</v>
      </c>
      <c r="M12" s="39">
        <f>G12*K12</f>
        <v>579316.22554</v>
      </c>
      <c r="N12" s="15" t="s">
        <v>26</v>
      </c>
      <c r="O12" s="15" t="s">
        <v>27</v>
      </c>
    </row>
    <row r="13" s="4" customFormat="1" ht="28" customHeight="1" spans="1:15">
      <c r="A13" s="19" t="s">
        <v>28</v>
      </c>
      <c r="B13" s="20"/>
      <c r="C13" s="20"/>
      <c r="D13" s="20"/>
      <c r="E13" s="20"/>
      <c r="F13" s="21"/>
      <c r="G13" s="22">
        <f>SUM(G8:G12)</f>
        <v>363.84</v>
      </c>
      <c r="H13" s="22">
        <f>SUM(H8:H12)</f>
        <v>85.7</v>
      </c>
      <c r="I13" s="22">
        <f>SUM(I8:I12)</f>
        <v>278.14</v>
      </c>
      <c r="J13" s="40">
        <f>AVERAGE(J8:J12)</f>
        <v>7999.954</v>
      </c>
      <c r="K13" s="40">
        <f>AVERAGE(K8:K12)</f>
        <v>7452.75526</v>
      </c>
      <c r="L13" s="40">
        <f>SUM(L8:L12)</f>
        <v>2905985.89</v>
      </c>
      <c r="M13" s="40">
        <f>SUM(M8:M12)</f>
        <v>2707541.373548</v>
      </c>
      <c r="N13" s="41"/>
      <c r="O13" s="41"/>
    </row>
    <row r="14" s="1" customFormat="1" ht="62" customHeight="1" spans="1:15">
      <c r="A14" s="23" t="s">
        <v>45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42"/>
      <c r="O14" s="43"/>
    </row>
    <row r="15" s="1" customFormat="1" ht="49" customHeight="1" spans="1:15">
      <c r="A15" s="25" t="s">
        <v>30</v>
      </c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44"/>
      <c r="M15" s="45"/>
      <c r="N15" s="25"/>
      <c r="O15" s="46"/>
    </row>
    <row r="16" s="1" customFormat="1" ht="33" customHeight="1" spans="1:15">
      <c r="A16" s="26" t="s">
        <v>31</v>
      </c>
      <c r="B16" s="26"/>
      <c r="C16" s="26"/>
      <c r="D16" s="26"/>
      <c r="E16" s="26"/>
      <c r="F16" s="26"/>
      <c r="G16" s="26"/>
      <c r="H16" s="26"/>
      <c r="I16" s="26"/>
      <c r="J16" s="26"/>
      <c r="K16" s="34"/>
      <c r="L16" s="34"/>
      <c r="M16" s="47"/>
      <c r="N16" s="26"/>
      <c r="O16" s="10"/>
    </row>
    <row r="17" ht="18.75" spans="1:15">
      <c r="A17" s="27"/>
      <c r="B17" s="27"/>
      <c r="C17" s="27"/>
      <c r="D17" s="27"/>
      <c r="E17" s="27"/>
      <c r="F17" s="27"/>
      <c r="G17" s="27"/>
      <c r="H17" s="27"/>
      <c r="I17" s="48"/>
      <c r="J17" s="27"/>
      <c r="K17" s="49"/>
      <c r="L17" s="49"/>
      <c r="M17" s="50"/>
      <c r="N17" s="27"/>
      <c r="O17" s="29"/>
    </row>
    <row r="18" ht="18.75" spans="1:15">
      <c r="A18" s="28" t="s">
        <v>32</v>
      </c>
      <c r="B18" s="28"/>
      <c r="C18" s="29"/>
      <c r="D18" s="29"/>
      <c r="E18" s="29"/>
      <c r="F18" s="29"/>
      <c r="G18" s="29"/>
      <c r="H18" s="29"/>
      <c r="I18" s="29"/>
      <c r="J18" s="29"/>
      <c r="K18" s="51"/>
      <c r="L18" s="51"/>
      <c r="M18" s="52"/>
      <c r="N18" s="29"/>
      <c r="O18" s="29"/>
    </row>
    <row r="19" ht="18.75" spans="1: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53"/>
      <c r="L19" s="53"/>
      <c r="M19" s="52"/>
      <c r="N19" s="29"/>
      <c r="O19" s="29"/>
    </row>
    <row r="20" ht="18.75" spans="1:15">
      <c r="A20" s="28" t="s">
        <v>33</v>
      </c>
      <c r="B20" s="28"/>
      <c r="C20" s="28"/>
      <c r="D20" s="28"/>
      <c r="E20" s="28"/>
      <c r="F20" s="28"/>
      <c r="G20" s="29"/>
      <c r="H20" s="29"/>
      <c r="I20" s="29"/>
      <c r="J20" s="29"/>
      <c r="K20" s="51"/>
      <c r="L20" s="51"/>
      <c r="M20" s="52"/>
      <c r="N20" s="29"/>
      <c r="O20" s="29"/>
    </row>
  </sheetData>
  <mergeCells count="11">
    <mergeCell ref="B2:O2"/>
    <mergeCell ref="K4:O4"/>
    <mergeCell ref="K5:O5"/>
    <mergeCell ref="A6:G6"/>
    <mergeCell ref="K6:O6"/>
    <mergeCell ref="A13:F13"/>
    <mergeCell ref="A14:O14"/>
    <mergeCell ref="A15:N15"/>
    <mergeCell ref="A16:N16"/>
    <mergeCell ref="A18:B18"/>
    <mergeCell ref="A20:F20"/>
  </mergeCells>
  <printOptions horizontalCentered="1"/>
  <pageMargins left="0" right="0" top="0.432638888888889" bottom="0.354166666666667" header="0" footer="0"/>
  <pageSetup paperSize="9" scale="75" fitToHeight="0" orientation="landscape" horizontalDpi="600" verticalDpi="600"/>
  <headerFooter alignWithMargins="0" scaleWithDoc="0">
    <oddFooter>&amp;C&amp;P</oddFooter>
  </headerFooter>
  <colBreaks count="1" manualBreakCount="1">
    <brk id="15" max="653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17栋 1套下浮 3%</vt:lpstr>
      <vt:lpstr>18栋 2套下浮 7% </vt:lpstr>
      <vt:lpstr>21栋 5套下浮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2025-05-06T09:29:39Z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