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4"/>
  </bookViews>
  <sheets>
    <sheet name="八街下浮 10%" sheetId="35" r:id="rId1"/>
    <sheet name="10栋3套下浮 " sheetId="33" r:id="rId2"/>
    <sheet name="18栋1套下浮" sheetId="34" r:id="rId3"/>
    <sheet name="20栋24套下浮" sheetId="24" r:id="rId4"/>
    <sheet name="21栋34套下浮" sheetId="32" r:id="rId5"/>
  </sheets>
  <definedNames>
    <definedName name="_xlnm._FilterDatabase" localSheetId="1" hidden="1">'10栋3套下浮 '!$A$7:$O$18</definedName>
    <definedName name="_xlnm._FilterDatabase" localSheetId="2" hidden="1">'18栋1套下浮'!$A$7:$O$16</definedName>
    <definedName name="_xlnm._FilterDatabase" localSheetId="3" hidden="1">'20栋24套下浮'!$A$7:$O$39</definedName>
    <definedName name="_xlnm._FilterDatabase" localSheetId="4" hidden="1">'21栋34套下浮'!$A$7:$O$48</definedName>
    <definedName name="_xlnm.Print_Area" localSheetId="3">'20栋24套下浮'!$A$1:$O$39</definedName>
    <definedName name="_xlnm.Print_Titles" localSheetId="3">'20栋24套下浮'!$7:$7</definedName>
    <definedName name="_xlnm.Print_Area" localSheetId="4">'21栋34套下浮'!$A$1:$O$48</definedName>
    <definedName name="_xlnm.Print_Titles" localSheetId="4">'21栋34套下浮'!$7:$7</definedName>
    <definedName name="_xlnm.Print_Area" localSheetId="1">'10栋3套下浮 '!$A$1:$O$18</definedName>
    <definedName name="_xlnm.Print_Titles" localSheetId="1">'10栋3套下浮 '!$7:$7</definedName>
    <definedName name="_xlnm.Print_Area" localSheetId="2">'18栋1套下浮'!$A$1:$O$16</definedName>
    <definedName name="_xlnm.Print_Titles" localSheetId="2">'18栋1套下浮'!$7:$7</definedName>
    <definedName name="_xlnm._FilterDatabase" localSheetId="0" hidden="1">'八街下浮 10%'!$A$7:$N$10</definedName>
    <definedName name="_xlnm.Print_Area" localSheetId="0">'八街下浮 10%'!$A$1:$O$16</definedName>
    <definedName name="_xlnm.Print_Titles" localSheetId="0">'八街下浮 10%'!$7:$7</definedName>
  </definedNames>
  <calcPr calcId="144525"/>
</workbook>
</file>

<file path=xl/sharedStrings.xml><?xml version="1.0" encoding="utf-8"?>
<sst xmlns="http://schemas.openxmlformats.org/spreadsheetml/2006/main" count="337" uniqueCount="43">
  <si>
    <t>商品房销售价目表</t>
  </si>
  <si>
    <r>
      <rPr>
        <sz val="14"/>
        <color theme="1"/>
        <rFont val="仿宋_GB2312"/>
        <charset val="134"/>
      </rPr>
      <t>房地产开发企业名称或中介服务机构名称：</t>
    </r>
    <r>
      <rPr>
        <u/>
        <sz val="14"/>
        <color theme="1"/>
        <rFont val="仿宋_GB2312"/>
        <charset val="134"/>
      </rPr>
      <t xml:space="preserve">  佛冈勤天房地产开发有限公司          </t>
    </r>
  </si>
  <si>
    <t>项目名称：</t>
  </si>
  <si>
    <t>勤天凤凰谷温泉花园（佛冈勤天房地产开发有限公司）</t>
  </si>
  <si>
    <t>地址：</t>
  </si>
  <si>
    <t>佛冈县汤塘镇汤塘村(清远勤天酒店管理有限公司)内</t>
  </si>
  <si>
    <t>销售价格备案编号：[2024]121号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</si>
  <si>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</si>
  <si>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</si>
  <si>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</si>
  <si>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</si>
  <si>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</si>
  <si>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</si>
  <si>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</si>
  <si>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t>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</si>
  <si>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t>分摊的共有建筑面积（m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</si>
  <si>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t>套内建筑面积（m</t>
    </r>
    <r>
      <rPr>
        <vertAlign val="superscript"/>
        <sz val="14"/>
        <color theme="1"/>
        <rFont val="仿宋_GB2312"/>
        <charset val="134"/>
      </rPr>
      <t>2</t>
    </r>
    <r>
      <rPr>
        <sz val="14"/>
        <color theme="1"/>
        <rFont val="仿宋_GB2312"/>
        <charset val="134"/>
      </rPr>
      <t>）</t>
    </r>
  </si>
  <si>
    <r>
      <t>原建筑面积单价（元/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</si>
  <si>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r>
      <t>现建筑面积单价（元/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</si>
  <si>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</si>
  <si>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</si>
  <si>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</si>
  <si>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</si>
  <si>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八街</t>
  </si>
  <si>
    <t>5号</t>
  </si>
  <si>
    <t>1-3层</t>
  </si>
  <si>
    <t>四房三厅五卫</t>
  </si>
  <si>
    <t>预售</t>
  </si>
  <si>
    <t>毛坯</t>
  </si>
  <si>
    <t>本楼栋总面积/均价</t>
  </si>
  <si>
    <r>
      <t>本栋销售住宅共6套，本次申请住宅共1套，销售住宅总建筑面积：174.3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，套内面积：174.3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，分摊面积：0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，销售均价：17100元/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（建筑面积）、17100 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（套内建筑面积）</t>
    </r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</si>
  <si>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</si>
  <si>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</si>
  <si>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</si>
  <si>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价格举报投诉电话：12345</t>
  </si>
  <si>
    <t>二居室</t>
  </si>
  <si>
    <t>现售</t>
  </si>
  <si>
    <r>
      <t xml:space="preserve">本栋销售住宅共 180套，本次申请住宅共3套，销售住宅总建筑面积：223.34 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 xml:space="preserve">，套内面积：171.44 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 xml:space="preserve">，分摊面积：51.9  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，销售均价：7913.43元/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（建筑面积）、 10308.49 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（套内建筑面积）</t>
    </r>
  </si>
  <si>
    <r>
      <t>房地产开发企业名称或中介服务机构名称：</t>
    </r>
    <r>
      <rPr>
        <u/>
        <sz val="14"/>
        <rFont val="仿宋_GB2312"/>
        <charset val="134"/>
      </rPr>
      <t xml:space="preserve">  佛冈勤天房地产开发有限公司          </t>
    </r>
  </si>
  <si>
    <t>一居室</t>
  </si>
  <si>
    <r>
      <t xml:space="preserve">本栋销售住宅共 180 套，本次申请住宅共1套，销售住宅总建筑面积：55.62   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 xml:space="preserve">，套内面积：42.67 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 xml:space="preserve">，分摊面积：12.95 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，销售均价：7834.37 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（建筑面积）、 10212 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（套内建筑面积）</t>
    </r>
  </si>
  <si>
    <r>
      <t xml:space="preserve">本栋销售住宅共180套，本次申请住宅共24套，销售住宅总建筑面积： 1399.57 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 xml:space="preserve">，套内面积：1069.88  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 xml:space="preserve">，分摊面积：329.69 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，销售均价：7786.92元/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（建筑面积）、10186.51元/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（套内建筑面积）</t>
    </r>
  </si>
  <si>
    <r>
      <t>本栋销售住宅共 180 套，本次申请住宅共34套，销售住宅总建筑面积：1973.2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 xml:space="preserve">，套内面积： 1508.4 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 xml:space="preserve">，分摊面积：464.8 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，销售均价：7806.75 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（建筑面积）、   10212.33 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（套内建筑面积）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</si>
</sst>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177" formatCode="yyyy&quot;年&quot;m&quot;月&quot;d&quot;日&quot;;@"/>
    <numFmt numFmtId="44" formatCode="_ &quot;￥&quot;* #,##0.00_ ;_ &quot;￥&quot;* \-#,##0.00_ ;_ &quot;￥&quot;* &quot;-&quot;??_ ;_ @_ "/>
    <numFmt numFmtId="178" formatCode="0_ "/>
    <numFmt numFmtId="179" formatCode="0.000_ "/>
  </numFmts>
  <fonts count="38">
    <font>
      <sz val="12"/>
      <name val="宋体"/>
      <charset val="134"/>
    </font>
    <font>
      <sz val="12"/>
      <color theme="1"/>
      <name val="宋体"/>
      <charset val="134"/>
    </font>
    <font>
      <sz val="13"/>
      <color theme="1"/>
      <name val="宋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rgb="FFFF0000"/>
      <name val="仿宋_GB2312"/>
      <charset val="134"/>
    </font>
    <font>
      <sz val="18"/>
      <name val="方正小标宋_GBK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8"/>
      <color rgb="FFFF0000"/>
      <name val="方正小标宋_GBK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4"/>
      <color indexed="8"/>
      <name val="仿宋_GB2312"/>
      <charset val="134"/>
    </font>
    <font>
      <sz val="14"/>
      <color rgb="FFFF0000"/>
      <name val="仿宋_GB2312"/>
      <charset val="134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0"/>
    </font>
    <font>
      <u/>
      <sz val="14"/>
      <color theme="1"/>
      <name val="仿宋_GB2312"/>
      <charset val="134"/>
    </font>
    <font>
      <vertAlign val="superscript"/>
      <sz val="14"/>
      <color theme="1"/>
      <name val="仿宋_GB2312"/>
      <charset val="134"/>
    </font>
    <font>
      <u/>
      <sz val="14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6" fillId="13" borderId="13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11" borderId="12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0" fillId="8" borderId="10" applyNumberForma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4" fillId="0" borderId="0"/>
  </cellStyleXfs>
  <cellXfs count="17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 shrinkToFit="1"/>
    </xf>
    <xf numFmtId="0" fontId="3" fillId="0" borderId="0" xfId="0" applyFont="1">
      <alignment vertical="center"/>
    </xf>
    <xf numFmtId="0" fontId="4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176" fontId="4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7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7" fillId="0" borderId="0" xfId="0" applyFont="1" applyFill="1">
      <alignment vertical="center"/>
    </xf>
    <xf numFmtId="0" fontId="7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49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176" fontId="8" fillId="0" borderId="2" xfId="49" applyNumberFormat="1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76" fontId="4" fillId="0" borderId="0" xfId="0" applyNumberFormat="1" applyFont="1" applyFill="1">
      <alignment vertical="center"/>
    </xf>
    <xf numFmtId="176" fontId="5" fillId="0" borderId="0" xfId="0" applyNumberFormat="1" applyFont="1" applyFill="1">
      <alignment vertical="center"/>
    </xf>
    <xf numFmtId="0" fontId="5" fillId="0" borderId="0" xfId="0" applyFont="1" applyFill="1" applyAlignment="1">
      <alignment horizontal="center" vertical="center"/>
    </xf>
    <xf numFmtId="176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left" vertical="center" wrapText="1"/>
    </xf>
    <xf numFmtId="177" fontId="7" fillId="0" borderId="0" xfId="0" applyNumberFormat="1" applyFont="1" applyFill="1" applyAlignment="1">
      <alignment horizontal="left" vertical="center"/>
    </xf>
    <xf numFmtId="177" fontId="7" fillId="0" borderId="0" xfId="0" applyNumberFormat="1" applyFont="1" applyFill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 wrapText="1"/>
    </xf>
    <xf numFmtId="178" fontId="7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>
      <alignment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shrinkToFit="1"/>
    </xf>
    <xf numFmtId="0" fontId="10" fillId="0" borderId="0" xfId="0" applyFont="1" applyFill="1" applyAlignment="1">
      <alignment vertical="center" shrinkToFit="1"/>
    </xf>
    <xf numFmtId="0" fontId="8" fillId="0" borderId="5" xfId="0" applyFont="1" applyFill="1" applyBorder="1" applyAlignment="1">
      <alignment horizontal="left" vertical="center" wrapText="1"/>
    </xf>
    <xf numFmtId="0" fontId="10" fillId="0" borderId="0" xfId="0" applyFont="1" applyFill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10" fillId="0" borderId="0" xfId="0" applyFont="1" applyFill="1">
      <alignment vertical="center"/>
    </xf>
    <xf numFmtId="176" fontId="8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 shrinkToFit="1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vertical="center" shrinkToFit="1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3" borderId="2" xfId="49" applyNumberFormat="1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3" borderId="2" xfId="49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176" fontId="8" fillId="2" borderId="2" xfId="49" applyNumberFormat="1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176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left" vertical="center" wrapText="1"/>
    </xf>
    <xf numFmtId="177" fontId="7" fillId="0" borderId="0" xfId="0" applyNumberFormat="1" applyFont="1" applyAlignment="1">
      <alignment horizontal="left" vertical="center"/>
    </xf>
    <xf numFmtId="177" fontId="7" fillId="0" borderId="0" xfId="0" applyNumberFormat="1" applyFont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176" fontId="8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8" fillId="0" borderId="0" xfId="0" applyNumberFormat="1" applyFont="1">
      <alignment vertical="center"/>
    </xf>
    <xf numFmtId="0" fontId="2" fillId="2" borderId="0" xfId="0" applyFont="1" applyFill="1" applyAlignment="1">
      <alignment horizontal="center" vertical="center" shrinkToFit="1"/>
    </xf>
    <xf numFmtId="0" fontId="10" fillId="0" borderId="0" xfId="0" applyFont="1">
      <alignment vertical="center"/>
    </xf>
    <xf numFmtId="0" fontId="10" fillId="2" borderId="0" xfId="0" applyFont="1" applyFill="1">
      <alignment vertical="center"/>
    </xf>
    <xf numFmtId="0" fontId="10" fillId="2" borderId="0" xfId="0" applyFont="1" applyFill="1" applyAlignment="1">
      <alignment vertical="center" shrinkToFit="1"/>
    </xf>
    <xf numFmtId="0" fontId="10" fillId="0" borderId="0" xfId="0" applyFo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3" borderId="4" xfId="0" applyNumberFormat="1" applyFont="1" applyFill="1" applyBorder="1" applyAlignment="1">
      <alignment horizontal="center" vertical="center"/>
    </xf>
    <xf numFmtId="176" fontId="8" fillId="0" borderId="0" xfId="0" applyNumberFormat="1" applyFont="1" applyAlignment="1">
      <alignment horizontal="left" vertical="center"/>
    </xf>
    <xf numFmtId="177" fontId="8" fillId="0" borderId="0" xfId="0" applyNumberFormat="1" applyFont="1" applyAlignment="1">
      <alignment horizontal="left" vertical="center"/>
    </xf>
    <xf numFmtId="177" fontId="8" fillId="0" borderId="0" xfId="0" applyNumberFormat="1" applyFont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 shrinkToFit="1"/>
    </xf>
    <xf numFmtId="176" fontId="5" fillId="0" borderId="0" xfId="0" applyNumberFormat="1" applyFont="1" applyAlignment="1">
      <alignment horizontal="center" vertical="center"/>
    </xf>
    <xf numFmtId="0" fontId="8" fillId="3" borderId="5" xfId="49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178" fontId="8" fillId="2" borderId="2" xfId="0" applyNumberFormat="1" applyFont="1" applyFill="1" applyBorder="1" applyAlignment="1">
      <alignment horizontal="center" vertical="center"/>
    </xf>
    <xf numFmtId="176" fontId="8" fillId="3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176" fontId="8" fillId="0" borderId="0" xfId="0" applyNumberFormat="1" applyFont="1" applyBorder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 wrapText="1"/>
    </xf>
    <xf numFmtId="179" fontId="8" fillId="0" borderId="0" xfId="0" applyNumberFormat="1" applyFont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176" fontId="7" fillId="2" borderId="2" xfId="49" applyNumberFormat="1" applyFont="1" applyFill="1" applyBorder="1" applyAlignment="1">
      <alignment horizontal="center" vertical="center" shrinkToFi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1" fillId="2" borderId="0" xfId="0" applyFont="1" applyFill="1">
      <alignment vertical="center"/>
    </xf>
    <xf numFmtId="176" fontId="12" fillId="3" borderId="2" xfId="0" applyNumberFormat="1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 shrinkToFit="1"/>
    </xf>
    <xf numFmtId="0" fontId="11" fillId="2" borderId="0" xfId="0" applyFont="1" applyFill="1" applyAlignment="1">
      <alignment vertical="center" shrinkToFi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11" fillId="0" borderId="0" xfId="0" applyFont="1">
      <alignment vertical="center"/>
    </xf>
    <xf numFmtId="176" fontId="7" fillId="0" borderId="0" xfId="0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76" fontId="13" fillId="0" borderId="0" xfId="0" applyNumberFormat="1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0" fillId="0" borderId="0" xfId="0" applyFont="1">
      <alignment vertical="center"/>
    </xf>
    <xf numFmtId="176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76" fontId="13" fillId="0" borderId="0" xfId="0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R16"/>
  <sheetViews>
    <sheetView workbookViewId="0">
      <pane ySplit="7" topLeftCell="A8" activePane="bottomLeft" state="frozen"/>
      <selection/>
      <selection pane="bottomLeft" activeCell="L22" sqref="L22"/>
    </sheetView>
  </sheetViews>
  <sheetFormatPr defaultColWidth="8.75" defaultRowHeight="14.25"/>
  <cols>
    <col min="1" max="1" width="6.125" style="5" customWidth="1"/>
    <col min="2" max="2" width="11" style="5" customWidth="1"/>
    <col min="3" max="3" width="13.25" style="5" customWidth="1"/>
    <col min="4" max="4" width="7.125" style="5" customWidth="1"/>
    <col min="5" max="5" width="16.75" style="5" customWidth="1"/>
    <col min="6" max="6" width="6.75" style="5" customWidth="1"/>
    <col min="7" max="7" width="10.5" style="5" customWidth="1"/>
    <col min="8" max="8" width="13.25" style="5" customWidth="1"/>
    <col min="9" max="9" width="13" style="5" customWidth="1"/>
    <col min="10" max="10" width="18" style="5" customWidth="1"/>
    <col min="11" max="11" width="13.625" style="9" customWidth="1"/>
    <col min="12" max="12" width="15.875" style="9" customWidth="1"/>
    <col min="13" max="13" width="15.875" style="10" customWidth="1"/>
    <col min="14" max="14" width="11.75" style="5" customWidth="1"/>
    <col min="15" max="15" width="8.75" style="5"/>
    <col min="16" max="16" width="11.5"/>
  </cols>
  <sheetData>
    <row r="2" ht="25" customHeight="1" spans="2:15">
      <c r="B2" s="77" t="s">
        <v>0</v>
      </c>
      <c r="C2" s="77"/>
      <c r="D2" s="77"/>
      <c r="E2" s="77"/>
      <c r="F2" s="77"/>
      <c r="G2" s="77"/>
      <c r="H2" s="77"/>
      <c r="I2" s="77"/>
      <c r="J2" s="77"/>
      <c r="K2" s="103"/>
      <c r="L2" s="103"/>
      <c r="M2" s="104"/>
      <c r="N2" s="77"/>
      <c r="O2" s="77"/>
    </row>
    <row r="4" s="73" customFormat="1" ht="22" customHeight="1" spans="1:15">
      <c r="A4" s="78" t="s">
        <v>1</v>
      </c>
      <c r="B4" s="78"/>
      <c r="C4" s="78"/>
      <c r="D4" s="79"/>
      <c r="E4" s="78"/>
      <c r="F4" s="78"/>
      <c r="G4" s="78"/>
      <c r="H4" s="78"/>
      <c r="I4" s="80"/>
      <c r="J4" s="81" t="s">
        <v>2</v>
      </c>
      <c r="K4" s="105" t="s">
        <v>3</v>
      </c>
      <c r="L4" s="105"/>
      <c r="M4" s="106"/>
      <c r="N4" s="81"/>
      <c r="O4" s="81"/>
    </row>
    <row r="5" s="73" customFormat="1" ht="22" customHeight="1" spans="1:15">
      <c r="A5" s="80"/>
      <c r="B5" s="81"/>
      <c r="C5" s="81"/>
      <c r="D5" s="82"/>
      <c r="E5" s="81"/>
      <c r="F5" s="81"/>
      <c r="G5" s="81"/>
      <c r="H5" s="83"/>
      <c r="I5" s="83"/>
      <c r="J5" s="83" t="s">
        <v>4</v>
      </c>
      <c r="K5" s="107" t="s">
        <v>5</v>
      </c>
      <c r="L5" s="107"/>
      <c r="M5" s="107"/>
      <c r="N5" s="107"/>
      <c r="O5" s="107"/>
    </row>
    <row r="6" s="73" customFormat="1" ht="22" customHeight="1" spans="1:15">
      <c r="A6" s="84" t="s">
        <v>6</v>
      </c>
      <c r="B6" s="84"/>
      <c r="C6" s="84"/>
      <c r="D6" s="85"/>
      <c r="E6" s="84"/>
      <c r="F6" s="84"/>
      <c r="G6" s="84"/>
      <c r="H6" s="81"/>
      <c r="I6" s="80"/>
      <c r="J6" s="81" t="s">
        <v>7</v>
      </c>
      <c r="K6" s="108">
        <v>45533</v>
      </c>
      <c r="L6" s="108"/>
      <c r="M6" s="109"/>
      <c r="N6" s="108"/>
      <c r="O6" s="108"/>
    </row>
    <row r="7" s="74" customFormat="1" ht="58" customHeight="1" spans="1:16">
      <c r="A7" s="21" t="s">
        <v>8</v>
      </c>
      <c r="B7" s="22" t="s">
        <v>9</v>
      </c>
      <c r="C7" s="22" t="s">
        <v>10</v>
      </c>
      <c r="D7" s="22" t="s">
        <v>11</v>
      </c>
      <c r="E7" s="22" t="s">
        <v>12</v>
      </c>
      <c r="F7" s="22" t="s">
        <v>13</v>
      </c>
      <c r="G7" s="22" t="s">
        <v>14</v>
      </c>
      <c r="H7" s="22" t="s">
        <v>15</v>
      </c>
      <c r="I7" s="22" t="s">
        <v>16</v>
      </c>
      <c r="J7" s="22" t="s">
        <v>17</v>
      </c>
      <c r="K7" s="55" t="s">
        <v>18</v>
      </c>
      <c r="L7" s="56" t="s">
        <v>19</v>
      </c>
      <c r="M7" s="22" t="s">
        <v>20</v>
      </c>
      <c r="N7" s="22" t="s">
        <v>21</v>
      </c>
      <c r="O7" s="22" t="s">
        <v>22</v>
      </c>
      <c r="P7" s="157"/>
    </row>
    <row r="8" s="74" customFormat="1" ht="30" customHeight="1" spans="1:16">
      <c r="A8" s="146">
        <v>1</v>
      </c>
      <c r="B8" s="22" t="s">
        <v>23</v>
      </c>
      <c r="C8" s="147" t="s">
        <v>24</v>
      </c>
      <c r="D8" s="22" t="s">
        <v>25</v>
      </c>
      <c r="E8" s="22" t="s">
        <v>26</v>
      </c>
      <c r="F8" s="148">
        <v>11.3</v>
      </c>
      <c r="G8" s="22">
        <v>174.3</v>
      </c>
      <c r="H8" s="55">
        <v>0</v>
      </c>
      <c r="I8" s="22">
        <f>G8-H8</f>
        <v>174.3</v>
      </c>
      <c r="J8" s="158">
        <v>18000</v>
      </c>
      <c r="K8" s="55">
        <f>J8*0.95</f>
        <v>17100</v>
      </c>
      <c r="L8" s="158">
        <v>3137400</v>
      </c>
      <c r="M8" s="55">
        <f>G8*K8</f>
        <v>2980530</v>
      </c>
      <c r="N8" s="146" t="s">
        <v>27</v>
      </c>
      <c r="O8" s="146" t="s">
        <v>28</v>
      </c>
      <c r="P8" s="157"/>
    </row>
    <row r="9" s="75" customFormat="1" ht="28" customHeight="1" spans="1:18">
      <c r="A9" s="149" t="s">
        <v>29</v>
      </c>
      <c r="B9" s="150"/>
      <c r="C9" s="150"/>
      <c r="D9" s="150"/>
      <c r="E9" s="150"/>
      <c r="F9" s="151"/>
      <c r="G9" s="152">
        <f t="shared" ref="G9:I9" si="0">SUM(G8:G8)</f>
        <v>174.3</v>
      </c>
      <c r="H9" s="152">
        <f t="shared" si="0"/>
        <v>0</v>
      </c>
      <c r="I9" s="152">
        <f t="shared" si="0"/>
        <v>174.3</v>
      </c>
      <c r="J9" s="159">
        <f>AVERAGE(J8:J8)</f>
        <v>18000</v>
      </c>
      <c r="K9" s="159">
        <f>AVERAGE(K8:K8)</f>
        <v>17100</v>
      </c>
      <c r="L9" s="159">
        <f>SUM(L8:L8)</f>
        <v>3137400</v>
      </c>
      <c r="M9" s="159">
        <f>SUM(M8:M8)</f>
        <v>2980530</v>
      </c>
      <c r="N9" s="146"/>
      <c r="O9" s="146"/>
      <c r="P9" s="160"/>
      <c r="R9" s="122"/>
    </row>
    <row r="10" s="73" customFormat="1" ht="45" customHeight="1" spans="1:16">
      <c r="A10" s="153" t="s">
        <v>30</v>
      </c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61"/>
      <c r="O10" s="162"/>
      <c r="P10" s="163"/>
    </row>
    <row r="11" s="73" customFormat="1" ht="58" customHeight="1" spans="1:16">
      <c r="A11" s="155" t="s">
        <v>31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64"/>
      <c r="L11" s="164"/>
      <c r="M11" s="165"/>
      <c r="N11" s="155"/>
      <c r="O11" s="83"/>
      <c r="P11" s="163"/>
    </row>
    <row r="12" s="73" customFormat="1" ht="33" customHeight="1" spans="1:16">
      <c r="A12" s="156" t="s">
        <v>32</v>
      </c>
      <c r="B12" s="156"/>
      <c r="C12" s="156"/>
      <c r="D12" s="156"/>
      <c r="E12" s="156"/>
      <c r="F12" s="156"/>
      <c r="G12" s="156"/>
      <c r="H12" s="156"/>
      <c r="I12" s="156"/>
      <c r="J12" s="156"/>
      <c r="K12" s="107"/>
      <c r="L12" s="107"/>
      <c r="M12" s="166"/>
      <c r="N12" s="156"/>
      <c r="O12" s="83"/>
      <c r="P12" s="163"/>
    </row>
    <row r="13" ht="18.75" spans="1:16">
      <c r="A13" s="100"/>
      <c r="B13" s="100"/>
      <c r="C13" s="100"/>
      <c r="D13" s="100"/>
      <c r="E13" s="100"/>
      <c r="F13" s="100"/>
      <c r="G13" s="100"/>
      <c r="H13" s="100"/>
      <c r="I13" s="118"/>
      <c r="J13" s="100"/>
      <c r="K13" s="167"/>
      <c r="L13" s="167"/>
      <c r="M13" s="168"/>
      <c r="N13" s="100"/>
      <c r="O13" s="102"/>
      <c r="P13" s="169"/>
    </row>
    <row r="14" ht="18.75" spans="1:16">
      <c r="A14" s="101" t="s">
        <v>33</v>
      </c>
      <c r="B14" s="101"/>
      <c r="C14" s="102"/>
      <c r="D14" s="102"/>
      <c r="E14" s="102"/>
      <c r="F14" s="102"/>
      <c r="G14" s="102"/>
      <c r="H14" s="102"/>
      <c r="I14" s="102"/>
      <c r="J14" s="102"/>
      <c r="K14" s="170"/>
      <c r="L14" s="170"/>
      <c r="M14" s="171"/>
      <c r="N14" s="102"/>
      <c r="O14" s="102"/>
      <c r="P14" s="169"/>
    </row>
    <row r="15" ht="18.75" spans="1:16">
      <c r="A15" s="102"/>
      <c r="B15" s="102"/>
      <c r="C15" s="102"/>
      <c r="D15" s="102"/>
      <c r="E15" s="102"/>
      <c r="F15" s="102"/>
      <c r="G15" s="102"/>
      <c r="H15" s="102"/>
      <c r="I15" s="102"/>
      <c r="J15" s="102"/>
      <c r="K15" s="172"/>
      <c r="L15" s="172"/>
      <c r="M15" s="171"/>
      <c r="N15" s="102"/>
      <c r="O15" s="102"/>
      <c r="P15" s="169"/>
    </row>
    <row r="16" ht="18.75" spans="1:16">
      <c r="A16" s="101" t="s">
        <v>34</v>
      </c>
      <c r="B16" s="101"/>
      <c r="C16" s="101"/>
      <c r="D16" s="101"/>
      <c r="E16" s="101"/>
      <c r="F16" s="101"/>
      <c r="G16" s="102"/>
      <c r="H16" s="102"/>
      <c r="I16" s="102"/>
      <c r="J16" s="102"/>
      <c r="K16" s="170"/>
      <c r="L16" s="170"/>
      <c r="M16" s="171"/>
      <c r="N16" s="102"/>
      <c r="O16" s="102"/>
      <c r="P16" s="169"/>
    </row>
  </sheetData>
  <mergeCells count="11">
    <mergeCell ref="B2:O2"/>
    <mergeCell ref="K4:O4"/>
    <mergeCell ref="K5:O5"/>
    <mergeCell ref="A6:G6"/>
    <mergeCell ref="K6:O6"/>
    <mergeCell ref="A9:F9"/>
    <mergeCell ref="A10:O10"/>
    <mergeCell ref="A11:N11"/>
    <mergeCell ref="A12:N12"/>
    <mergeCell ref="A14:B14"/>
    <mergeCell ref="A16:F16"/>
  </mergeCells>
  <printOptions horizontalCentered="1"/>
  <pageMargins left="0" right="0" top="0.432638888888889" bottom="0.354166666666667" header="0" footer="0"/>
  <pageSetup paperSize="9" scale="74" fitToHeight="0" orientation="landscape" horizontalDpi="600" verticalDpi="600"/>
  <headerFooter alignWithMargins="0" scaleWithDoc="0">
    <oddFooter>&amp;C&amp;P</oddFooter>
  </headerFooter>
  <colBreaks count="1" manualBreakCount="1">
    <brk id="15" max="653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R18"/>
  <sheetViews>
    <sheetView workbookViewId="0">
      <pane ySplit="7" topLeftCell="A8" activePane="bottomLeft" state="frozen"/>
      <selection/>
      <selection pane="bottomLeft" activeCell="A7" sqref="A7:O7"/>
    </sheetView>
  </sheetViews>
  <sheetFormatPr defaultColWidth="8.75" defaultRowHeight="14.25"/>
  <cols>
    <col min="1" max="1" width="6.125" style="5" customWidth="1"/>
    <col min="2" max="2" width="11" style="5" customWidth="1"/>
    <col min="3" max="3" width="13.25" style="5" customWidth="1"/>
    <col min="4" max="4" width="7.125" style="5" customWidth="1"/>
    <col min="5" max="5" width="9.625" style="5" customWidth="1"/>
    <col min="6" max="6" width="6.75" style="5" customWidth="1"/>
    <col min="7" max="7" width="10.5" style="5" customWidth="1"/>
    <col min="8" max="8" width="13.25" style="5" customWidth="1"/>
    <col min="9" max="9" width="13" style="5" customWidth="1"/>
    <col min="10" max="10" width="18" style="7" customWidth="1"/>
    <col min="11" max="11" width="13.625" style="136" customWidth="1"/>
    <col min="12" max="12" width="16.375" style="9" customWidth="1"/>
    <col min="13" max="13" width="16.375" style="10" customWidth="1"/>
    <col min="14" max="14" width="11.75" style="5" customWidth="1"/>
    <col min="15" max="15" width="8.75" style="5"/>
    <col min="16" max="17" width="11.5"/>
  </cols>
  <sheetData>
    <row r="2" ht="25" customHeight="1" spans="2:15">
      <c r="B2" s="77" t="s">
        <v>0</v>
      </c>
      <c r="C2" s="77"/>
      <c r="D2" s="77"/>
      <c r="E2" s="77"/>
      <c r="F2" s="77"/>
      <c r="G2" s="77"/>
      <c r="H2" s="77"/>
      <c r="I2" s="77"/>
      <c r="J2" s="77"/>
      <c r="K2" s="103"/>
      <c r="L2" s="103"/>
      <c r="M2" s="104"/>
      <c r="N2" s="77"/>
      <c r="O2" s="77"/>
    </row>
    <row r="3" spans="10:11">
      <c r="J3" s="5"/>
      <c r="K3" s="9"/>
    </row>
    <row r="4" s="73" customFormat="1" ht="22" customHeight="1" spans="1:15">
      <c r="A4" s="78" t="s">
        <v>1</v>
      </c>
      <c r="B4" s="78"/>
      <c r="C4" s="78"/>
      <c r="D4" s="79"/>
      <c r="E4" s="78"/>
      <c r="F4" s="78"/>
      <c r="G4" s="78"/>
      <c r="H4" s="78"/>
      <c r="I4" s="80"/>
      <c r="J4" s="81" t="s">
        <v>2</v>
      </c>
      <c r="K4" s="105" t="s">
        <v>3</v>
      </c>
      <c r="L4" s="105"/>
      <c r="M4" s="106"/>
      <c r="N4" s="81"/>
      <c r="O4" s="81"/>
    </row>
    <row r="5" s="73" customFormat="1" ht="22" customHeight="1" spans="1:15">
      <c r="A5" s="80"/>
      <c r="B5" s="81"/>
      <c r="C5" s="81"/>
      <c r="D5" s="82"/>
      <c r="E5" s="81"/>
      <c r="F5" s="81"/>
      <c r="G5" s="81"/>
      <c r="H5" s="83"/>
      <c r="I5" s="83"/>
      <c r="J5" s="83" t="s">
        <v>4</v>
      </c>
      <c r="K5" s="107" t="s">
        <v>5</v>
      </c>
      <c r="L5" s="107"/>
      <c r="M5" s="107"/>
      <c r="N5" s="107"/>
      <c r="O5" s="107"/>
    </row>
    <row r="6" s="73" customFormat="1" ht="22" customHeight="1" spans="1:15">
      <c r="A6" s="84" t="s">
        <v>6</v>
      </c>
      <c r="B6" s="84"/>
      <c r="C6" s="84"/>
      <c r="D6" s="85"/>
      <c r="E6" s="84"/>
      <c r="F6" s="84"/>
      <c r="G6" s="84"/>
      <c r="H6" s="81"/>
      <c r="I6" s="80"/>
      <c r="J6" s="81" t="s">
        <v>7</v>
      </c>
      <c r="K6" s="108">
        <v>45533</v>
      </c>
      <c r="L6" s="108"/>
      <c r="M6" s="109"/>
      <c r="N6" s="108"/>
      <c r="O6" s="108"/>
    </row>
    <row r="7" s="74" customFormat="1" ht="58" customHeight="1" spans="1:16">
      <c r="A7" s="21" t="s">
        <v>8</v>
      </c>
      <c r="B7" s="22" t="s">
        <v>9</v>
      </c>
      <c r="C7" s="22" t="s">
        <v>10</v>
      </c>
      <c r="D7" s="22" t="s">
        <v>11</v>
      </c>
      <c r="E7" s="22" t="s">
        <v>12</v>
      </c>
      <c r="F7" s="22" t="s">
        <v>13</v>
      </c>
      <c r="G7" s="22" t="s">
        <v>14</v>
      </c>
      <c r="H7" s="22" t="s">
        <v>15</v>
      </c>
      <c r="I7" s="22" t="s">
        <v>16</v>
      </c>
      <c r="J7" s="22" t="s">
        <v>17</v>
      </c>
      <c r="K7" s="55" t="s">
        <v>18</v>
      </c>
      <c r="L7" s="56" t="s">
        <v>19</v>
      </c>
      <c r="M7" s="22" t="s">
        <v>20</v>
      </c>
      <c r="N7" s="22" t="s">
        <v>21</v>
      </c>
      <c r="O7" s="22" t="s">
        <v>22</v>
      </c>
      <c r="P7" s="124"/>
    </row>
    <row r="8" s="74" customFormat="1" ht="30" customHeight="1" spans="1:16">
      <c r="A8" s="86">
        <v>1</v>
      </c>
      <c r="B8" s="137">
        <v>10</v>
      </c>
      <c r="C8" s="129">
        <v>1401</v>
      </c>
      <c r="D8" s="89">
        <v>14</v>
      </c>
      <c r="E8" s="91" t="s">
        <v>35</v>
      </c>
      <c r="F8" s="91">
        <v>2.95</v>
      </c>
      <c r="G8" s="138">
        <v>74.23</v>
      </c>
      <c r="H8" s="138">
        <v>17.25</v>
      </c>
      <c r="I8" s="139">
        <v>56.98</v>
      </c>
      <c r="J8" s="138">
        <v>9555</v>
      </c>
      <c r="K8" s="140">
        <f>J8*0.86</f>
        <v>8217.3</v>
      </c>
      <c r="L8" s="141">
        <v>709267.65</v>
      </c>
      <c r="M8" s="111">
        <f>K8*G8</f>
        <v>609970.179</v>
      </c>
      <c r="N8" s="86" t="s">
        <v>36</v>
      </c>
      <c r="O8" s="86" t="s">
        <v>28</v>
      </c>
      <c r="P8" s="124"/>
    </row>
    <row r="9" s="74" customFormat="1" ht="30" customHeight="1" spans="1:16">
      <c r="A9" s="86">
        <v>2</v>
      </c>
      <c r="B9" s="92">
        <v>10</v>
      </c>
      <c r="C9" s="129">
        <v>2401</v>
      </c>
      <c r="D9" s="89">
        <v>24</v>
      </c>
      <c r="E9" s="91" t="s">
        <v>35</v>
      </c>
      <c r="F9" s="91">
        <v>2.95</v>
      </c>
      <c r="G9" s="91">
        <v>74.23</v>
      </c>
      <c r="H9" s="91">
        <v>17.25</v>
      </c>
      <c r="I9" s="89">
        <v>56.98</v>
      </c>
      <c r="J9" s="91">
        <v>8170</v>
      </c>
      <c r="K9" s="140">
        <f>J9*0.95</f>
        <v>7761.5</v>
      </c>
      <c r="L9" s="133">
        <v>606459.1</v>
      </c>
      <c r="M9" s="111">
        <f>K9*G9</f>
        <v>576136.145</v>
      </c>
      <c r="N9" s="86" t="s">
        <v>36</v>
      </c>
      <c r="O9" s="86" t="s">
        <v>28</v>
      </c>
      <c r="P9" s="124"/>
    </row>
    <row r="10" s="74" customFormat="1" ht="30" customHeight="1" spans="1:16">
      <c r="A10" s="86">
        <v>3</v>
      </c>
      <c r="B10" s="92">
        <v>10</v>
      </c>
      <c r="C10" s="129">
        <v>2404</v>
      </c>
      <c r="D10" s="89">
        <v>24</v>
      </c>
      <c r="E10" s="91" t="s">
        <v>35</v>
      </c>
      <c r="F10" s="91">
        <v>2.95</v>
      </c>
      <c r="G10" s="91">
        <v>74.88</v>
      </c>
      <c r="H10" s="91">
        <v>17.4</v>
      </c>
      <c r="I10" s="89">
        <v>57.48</v>
      </c>
      <c r="J10" s="91">
        <v>8170</v>
      </c>
      <c r="K10" s="140">
        <f>J10*0.95</f>
        <v>7761.5</v>
      </c>
      <c r="L10" s="133">
        <v>611769.6</v>
      </c>
      <c r="M10" s="111">
        <f>K10*G10</f>
        <v>581181.12</v>
      </c>
      <c r="N10" s="86" t="s">
        <v>36</v>
      </c>
      <c r="O10" s="86" t="s">
        <v>28</v>
      </c>
      <c r="P10" s="124"/>
    </row>
    <row r="11" s="75" customFormat="1" ht="28" customHeight="1" spans="1:18">
      <c r="A11" s="93" t="s">
        <v>29</v>
      </c>
      <c r="B11" s="94"/>
      <c r="C11" s="94"/>
      <c r="D11" s="94"/>
      <c r="E11" s="94"/>
      <c r="F11" s="95"/>
      <c r="G11" s="96">
        <f>SUM(G8:G10)</f>
        <v>223.34</v>
      </c>
      <c r="H11" s="96">
        <f>SUM(H8:H10)</f>
        <v>51.9</v>
      </c>
      <c r="I11" s="96">
        <f>SUM(I8:I10)</f>
        <v>171.44</v>
      </c>
      <c r="J11" s="112">
        <f>AVERAGE(J8:J10)</f>
        <v>8631.66666666667</v>
      </c>
      <c r="K11" s="112">
        <f>AVERAGE(K8:K10)</f>
        <v>7913.43333333333</v>
      </c>
      <c r="L11" s="112">
        <f>SUM(L8:L10)</f>
        <v>1927496.35</v>
      </c>
      <c r="M11" s="112">
        <f>SUM(M8:M10)</f>
        <v>1767287.444</v>
      </c>
      <c r="N11" s="86"/>
      <c r="O11" s="86"/>
      <c r="P11" s="125"/>
      <c r="R11" s="122"/>
    </row>
    <row r="12" s="76" customFormat="1" ht="45" customHeight="1" spans="1:16">
      <c r="A12" s="97" t="s">
        <v>37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113"/>
      <c r="O12" s="134"/>
      <c r="P12" s="142"/>
    </row>
    <row r="13" s="73" customFormat="1" ht="48" customHeight="1" spans="1:16">
      <c r="A13" s="99" t="s">
        <v>31</v>
      </c>
      <c r="B13" s="99"/>
      <c r="C13" s="99"/>
      <c r="D13" s="99"/>
      <c r="E13" s="99"/>
      <c r="F13" s="99"/>
      <c r="G13" s="99"/>
      <c r="H13" s="99"/>
      <c r="I13" s="99"/>
      <c r="J13" s="115"/>
      <c r="K13" s="143"/>
      <c r="L13" s="116"/>
      <c r="M13" s="115"/>
      <c r="N13" s="99"/>
      <c r="O13" s="102"/>
      <c r="P13" s="123"/>
    </row>
    <row r="14" s="73" customFormat="1" ht="33" customHeight="1" spans="1:16">
      <c r="A14" s="100" t="s">
        <v>32</v>
      </c>
      <c r="B14" s="100"/>
      <c r="C14" s="100"/>
      <c r="D14" s="100"/>
      <c r="E14" s="100"/>
      <c r="F14" s="100"/>
      <c r="G14" s="100"/>
      <c r="H14" s="100"/>
      <c r="I14" s="100"/>
      <c r="J14" s="117"/>
      <c r="K14" s="144"/>
      <c r="L14" s="118"/>
      <c r="M14" s="117"/>
      <c r="N14" s="100"/>
      <c r="O14" s="102"/>
      <c r="P14" s="123"/>
    </row>
    <row r="15" ht="18.75" spans="1:16">
      <c r="A15" s="100"/>
      <c r="B15" s="100"/>
      <c r="C15" s="100"/>
      <c r="D15" s="100"/>
      <c r="E15" s="100"/>
      <c r="F15" s="100"/>
      <c r="G15" s="100"/>
      <c r="H15" s="100"/>
      <c r="I15" s="118"/>
      <c r="J15" s="117"/>
      <c r="K15" s="145"/>
      <c r="L15" s="118"/>
      <c r="M15" s="117"/>
      <c r="N15" s="100"/>
      <c r="O15" s="102"/>
      <c r="P15" s="126"/>
    </row>
    <row r="16" ht="48" customHeight="1" spans="1:16">
      <c r="A16" s="101" t="s">
        <v>33</v>
      </c>
      <c r="B16" s="101"/>
      <c r="C16" s="102"/>
      <c r="D16" s="102"/>
      <c r="E16" s="102"/>
      <c r="F16" s="102"/>
      <c r="G16" s="102"/>
      <c r="H16" s="102"/>
      <c r="I16" s="102"/>
      <c r="J16" s="119"/>
      <c r="K16" s="120"/>
      <c r="L16" s="120"/>
      <c r="M16" s="119"/>
      <c r="N16" s="102"/>
      <c r="O16" s="102"/>
      <c r="P16" s="126"/>
    </row>
    <row r="17" ht="18.75" spans="1:16">
      <c r="A17" s="102"/>
      <c r="B17" s="102"/>
      <c r="C17" s="102"/>
      <c r="D17" s="102"/>
      <c r="E17" s="102"/>
      <c r="F17" s="102"/>
      <c r="G17" s="102"/>
      <c r="H17" s="102"/>
      <c r="I17" s="102"/>
      <c r="J17" s="119"/>
      <c r="K17" s="120"/>
      <c r="L17" s="121"/>
      <c r="M17" s="119"/>
      <c r="N17" s="102"/>
      <c r="O17" s="102"/>
      <c r="P17" s="126"/>
    </row>
    <row r="18" ht="18.75" spans="1:16">
      <c r="A18" s="101" t="s">
        <v>34</v>
      </c>
      <c r="B18" s="101"/>
      <c r="C18" s="101"/>
      <c r="D18" s="101"/>
      <c r="E18" s="101"/>
      <c r="F18" s="101"/>
      <c r="G18" s="102"/>
      <c r="H18" s="102"/>
      <c r="I18" s="102"/>
      <c r="J18" s="119"/>
      <c r="K18" s="120"/>
      <c r="L18" s="120"/>
      <c r="M18" s="119"/>
      <c r="N18" s="102"/>
      <c r="O18" s="102"/>
      <c r="P18" s="126"/>
    </row>
  </sheetData>
  <autoFilter ref="A7:O18">
    <extLst/>
  </autoFilter>
  <mergeCells count="11">
    <mergeCell ref="B2:O2"/>
    <mergeCell ref="K4:O4"/>
    <mergeCell ref="K5:O5"/>
    <mergeCell ref="A6:G6"/>
    <mergeCell ref="K6:O6"/>
    <mergeCell ref="A11:F11"/>
    <mergeCell ref="A12:O12"/>
    <mergeCell ref="A13:N13"/>
    <mergeCell ref="A14:N14"/>
    <mergeCell ref="A16:B16"/>
    <mergeCell ref="A18:F18"/>
  </mergeCells>
  <printOptions horizontalCentered="1"/>
  <pageMargins left="0" right="0" top="0.432638888888889" bottom="0.354166666666667" header="0" footer="0"/>
  <pageSetup paperSize="9" scale="77" fitToHeight="0" orientation="landscape" horizontalDpi="600" verticalDpi="600"/>
  <headerFooter alignWithMargins="0" scaleWithDoc="0">
    <oddFooter>&amp;C&amp;P</oddFooter>
  </headerFooter>
  <colBreaks count="1" manualBreakCount="1">
    <brk id="15" max="6536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R16"/>
  <sheetViews>
    <sheetView workbookViewId="0">
      <pane ySplit="7" topLeftCell="A8" activePane="bottomLeft" state="frozen"/>
      <selection/>
      <selection pane="bottomLeft" activeCell="A7" sqref="A7:O7"/>
    </sheetView>
  </sheetViews>
  <sheetFormatPr defaultColWidth="8.75" defaultRowHeight="14.25"/>
  <cols>
    <col min="1" max="1" width="6.125" style="5" customWidth="1"/>
    <col min="2" max="2" width="11" style="5" customWidth="1"/>
    <col min="3" max="3" width="13.25" style="5" customWidth="1"/>
    <col min="4" max="4" width="7.125" style="5" customWidth="1"/>
    <col min="5" max="5" width="9.625" style="5" customWidth="1"/>
    <col min="6" max="6" width="6.75" style="5" customWidth="1"/>
    <col min="7" max="7" width="10.5" style="5" customWidth="1"/>
    <col min="8" max="8" width="13.25" style="5" customWidth="1"/>
    <col min="9" max="9" width="13" style="5" customWidth="1"/>
    <col min="10" max="10" width="18" style="7" customWidth="1"/>
    <col min="11" max="12" width="13.625" style="9" customWidth="1"/>
    <col min="13" max="13" width="13.625" style="10" customWidth="1"/>
    <col min="14" max="14" width="11.75" style="5" customWidth="1"/>
    <col min="15" max="15" width="8.75" style="5"/>
    <col min="16" max="17" width="11.5"/>
  </cols>
  <sheetData>
    <row r="2" ht="25" customHeight="1" spans="2:15">
      <c r="B2" s="77" t="s">
        <v>0</v>
      </c>
      <c r="C2" s="77"/>
      <c r="D2" s="77"/>
      <c r="E2" s="77"/>
      <c r="F2" s="77"/>
      <c r="G2" s="77"/>
      <c r="H2" s="77"/>
      <c r="I2" s="77"/>
      <c r="J2" s="77"/>
      <c r="K2" s="103"/>
      <c r="L2" s="103"/>
      <c r="M2" s="104"/>
      <c r="N2" s="77"/>
      <c r="O2" s="77"/>
    </row>
    <row r="3" spans="10:10">
      <c r="J3" s="5"/>
    </row>
    <row r="4" s="123" customFormat="1" ht="22" customHeight="1" spans="1:15">
      <c r="A4" s="127" t="s">
        <v>38</v>
      </c>
      <c r="B4" s="127"/>
      <c r="C4" s="127"/>
      <c r="D4" s="127"/>
      <c r="E4" s="127"/>
      <c r="F4" s="127"/>
      <c r="G4" s="127"/>
      <c r="H4" s="127"/>
      <c r="I4" s="102"/>
      <c r="J4" s="101" t="s">
        <v>2</v>
      </c>
      <c r="K4" s="130" t="s">
        <v>3</v>
      </c>
      <c r="L4" s="130"/>
      <c r="M4" s="119"/>
      <c r="N4" s="101"/>
      <c r="O4" s="101"/>
    </row>
    <row r="5" s="123" customFormat="1" ht="22" customHeight="1" spans="1:15">
      <c r="A5" s="102"/>
      <c r="B5" s="101"/>
      <c r="C5" s="101"/>
      <c r="D5" s="101"/>
      <c r="E5" s="101"/>
      <c r="F5" s="101"/>
      <c r="G5" s="101"/>
      <c r="H5" s="102"/>
      <c r="I5" s="102"/>
      <c r="J5" s="102" t="s">
        <v>4</v>
      </c>
      <c r="K5" s="118" t="s">
        <v>5</v>
      </c>
      <c r="L5" s="118"/>
      <c r="M5" s="118"/>
      <c r="N5" s="118"/>
      <c r="O5" s="118"/>
    </row>
    <row r="6" s="123" customFormat="1" ht="22" customHeight="1" spans="1:15">
      <c r="A6" s="128" t="s">
        <v>6</v>
      </c>
      <c r="B6" s="128"/>
      <c r="C6" s="128"/>
      <c r="D6" s="128"/>
      <c r="E6" s="128"/>
      <c r="F6" s="128"/>
      <c r="G6" s="128"/>
      <c r="H6" s="101"/>
      <c r="I6" s="102"/>
      <c r="J6" s="101" t="s">
        <v>7</v>
      </c>
      <c r="K6" s="131">
        <v>45533</v>
      </c>
      <c r="L6" s="131"/>
      <c r="M6" s="132"/>
      <c r="N6" s="131"/>
      <c r="O6" s="131"/>
    </row>
    <row r="7" s="124" customFormat="1" ht="58" customHeight="1" spans="1:15">
      <c r="A7" s="21" t="s">
        <v>8</v>
      </c>
      <c r="B7" s="22" t="s">
        <v>9</v>
      </c>
      <c r="C7" s="22" t="s">
        <v>10</v>
      </c>
      <c r="D7" s="22" t="s">
        <v>11</v>
      </c>
      <c r="E7" s="22" t="s">
        <v>12</v>
      </c>
      <c r="F7" s="22" t="s">
        <v>13</v>
      </c>
      <c r="G7" s="22" t="s">
        <v>14</v>
      </c>
      <c r="H7" s="22" t="s">
        <v>15</v>
      </c>
      <c r="I7" s="22" t="s">
        <v>16</v>
      </c>
      <c r="J7" s="22" t="s">
        <v>17</v>
      </c>
      <c r="K7" s="55" t="s">
        <v>18</v>
      </c>
      <c r="L7" s="56" t="s">
        <v>19</v>
      </c>
      <c r="M7" s="22" t="s">
        <v>20</v>
      </c>
      <c r="N7" s="22" t="s">
        <v>21</v>
      </c>
      <c r="O7" s="22" t="s">
        <v>22</v>
      </c>
    </row>
    <row r="8" s="124" customFormat="1" ht="30" customHeight="1" spans="1:15">
      <c r="A8" s="86">
        <v>1</v>
      </c>
      <c r="B8" s="92">
        <v>18</v>
      </c>
      <c r="C8" s="129">
        <v>2308</v>
      </c>
      <c r="D8" s="89">
        <v>23</v>
      </c>
      <c r="E8" s="91" t="s">
        <v>39</v>
      </c>
      <c r="F8" s="91">
        <v>2.95</v>
      </c>
      <c r="G8" s="91">
        <v>55.62</v>
      </c>
      <c r="H8" s="91">
        <v>12.95</v>
      </c>
      <c r="I8" s="89">
        <v>42.67</v>
      </c>
      <c r="J8" s="91">
        <v>8246.7</v>
      </c>
      <c r="K8" s="110">
        <f>J8*0.95</f>
        <v>7834.365</v>
      </c>
      <c r="L8" s="133">
        <v>458681.45</v>
      </c>
      <c r="M8" s="111">
        <f>K8*G8</f>
        <v>435747.3813</v>
      </c>
      <c r="N8" s="86" t="s">
        <v>36</v>
      </c>
      <c r="O8" s="86" t="s">
        <v>28</v>
      </c>
    </row>
    <row r="9" s="125" customFormat="1" ht="28" customHeight="1" spans="1:18">
      <c r="A9" s="93" t="s">
        <v>29</v>
      </c>
      <c r="B9" s="94"/>
      <c r="C9" s="94"/>
      <c r="D9" s="94"/>
      <c r="E9" s="94"/>
      <c r="F9" s="95"/>
      <c r="G9" s="96">
        <f>SUM(G8:G8)</f>
        <v>55.62</v>
      </c>
      <c r="H9" s="96">
        <f>SUM(H8:H8)</f>
        <v>12.95</v>
      </c>
      <c r="I9" s="96">
        <f>SUM(I8:I8)</f>
        <v>42.67</v>
      </c>
      <c r="J9" s="112">
        <f>AVERAGE(J8:J8)</f>
        <v>8246.7</v>
      </c>
      <c r="K9" s="112">
        <f>SUM(K8:K8)</f>
        <v>7834.365</v>
      </c>
      <c r="L9" s="112">
        <f>SUM(L8:L8)</f>
        <v>458681.45</v>
      </c>
      <c r="M9" s="112">
        <f>SUM(M8:M8)</f>
        <v>435747.3813</v>
      </c>
      <c r="N9" s="86"/>
      <c r="O9" s="86"/>
      <c r="R9" s="135"/>
    </row>
    <row r="10" s="123" customFormat="1" ht="45" customHeight="1" spans="1:15">
      <c r="A10" s="97" t="s">
        <v>40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113"/>
      <c r="O10" s="134"/>
    </row>
    <row r="11" s="123" customFormat="1" ht="45" customHeight="1" spans="1:15">
      <c r="A11" s="99" t="s">
        <v>31</v>
      </c>
      <c r="B11" s="99"/>
      <c r="C11" s="99"/>
      <c r="D11" s="99"/>
      <c r="E11" s="99"/>
      <c r="F11" s="99"/>
      <c r="G11" s="99"/>
      <c r="H11" s="99"/>
      <c r="I11" s="99"/>
      <c r="J11" s="115"/>
      <c r="K11" s="116"/>
      <c r="L11" s="116"/>
      <c r="M11" s="115"/>
      <c r="N11" s="99"/>
      <c r="O11" s="102"/>
    </row>
    <row r="12" s="123" customFormat="1" ht="33" customHeight="1" spans="1:15">
      <c r="A12" s="100" t="s">
        <v>32</v>
      </c>
      <c r="B12" s="100"/>
      <c r="C12" s="100"/>
      <c r="D12" s="100"/>
      <c r="E12" s="100"/>
      <c r="F12" s="100"/>
      <c r="G12" s="100"/>
      <c r="H12" s="100"/>
      <c r="I12" s="100"/>
      <c r="J12" s="117"/>
      <c r="K12" s="118"/>
      <c r="L12" s="118"/>
      <c r="M12" s="117"/>
      <c r="N12" s="100"/>
      <c r="O12" s="102"/>
    </row>
    <row r="13" s="126" customFormat="1" ht="18.75" spans="1:15">
      <c r="A13" s="100"/>
      <c r="B13" s="100"/>
      <c r="C13" s="100"/>
      <c r="D13" s="100"/>
      <c r="E13" s="100"/>
      <c r="F13" s="100"/>
      <c r="G13" s="100"/>
      <c r="H13" s="100"/>
      <c r="I13" s="118"/>
      <c r="J13" s="117"/>
      <c r="K13" s="118"/>
      <c r="L13" s="118"/>
      <c r="M13" s="117"/>
      <c r="N13" s="100"/>
      <c r="O13" s="102"/>
    </row>
    <row r="14" s="126" customFormat="1" ht="18.75" spans="1:15">
      <c r="A14" s="101" t="s">
        <v>33</v>
      </c>
      <c r="B14" s="101"/>
      <c r="C14" s="102"/>
      <c r="D14" s="102"/>
      <c r="E14" s="102"/>
      <c r="F14" s="102"/>
      <c r="G14" s="102"/>
      <c r="H14" s="102"/>
      <c r="I14" s="102"/>
      <c r="J14" s="119"/>
      <c r="K14" s="120"/>
      <c r="L14" s="120"/>
      <c r="M14" s="119"/>
      <c r="N14" s="102"/>
      <c r="O14" s="102"/>
    </row>
    <row r="15" s="126" customFormat="1" ht="18.75" spans="1:15">
      <c r="A15" s="102"/>
      <c r="B15" s="102"/>
      <c r="C15" s="102"/>
      <c r="D15" s="102"/>
      <c r="E15" s="102"/>
      <c r="F15" s="102"/>
      <c r="G15" s="102"/>
      <c r="H15" s="102"/>
      <c r="I15" s="102"/>
      <c r="J15" s="119"/>
      <c r="K15" s="121"/>
      <c r="L15" s="121"/>
      <c r="M15" s="119"/>
      <c r="N15" s="102"/>
      <c r="O15" s="102"/>
    </row>
    <row r="16" s="126" customFormat="1" ht="18.75" spans="1:15">
      <c r="A16" s="101" t="s">
        <v>34</v>
      </c>
      <c r="B16" s="101"/>
      <c r="C16" s="101"/>
      <c r="D16" s="101"/>
      <c r="E16" s="101"/>
      <c r="F16" s="101"/>
      <c r="G16" s="102"/>
      <c r="H16" s="102"/>
      <c r="I16" s="102"/>
      <c r="J16" s="119"/>
      <c r="K16" s="120"/>
      <c r="L16" s="120"/>
      <c r="M16" s="119"/>
      <c r="N16" s="102"/>
      <c r="O16" s="102"/>
    </row>
  </sheetData>
  <autoFilter ref="A7:O16">
    <extLst/>
  </autoFilter>
  <mergeCells count="11">
    <mergeCell ref="B2:O2"/>
    <mergeCell ref="K4:O4"/>
    <mergeCell ref="K5:O5"/>
    <mergeCell ref="A6:G6"/>
    <mergeCell ref="K6:O6"/>
    <mergeCell ref="A9:F9"/>
    <mergeCell ref="A10:O10"/>
    <mergeCell ref="A11:N11"/>
    <mergeCell ref="A12:N12"/>
    <mergeCell ref="A14:B14"/>
    <mergeCell ref="A16:F16"/>
  </mergeCells>
  <printOptions horizontalCentered="1"/>
  <pageMargins left="0" right="0" top="0.432638888888889" bottom="0.354166666666667" header="0" footer="0"/>
  <pageSetup paperSize="9" scale="79" fitToHeight="0" orientation="landscape" horizontalDpi="600" verticalDpi="600"/>
  <headerFooter alignWithMargins="0" scaleWithDoc="0">
    <oddFooter>&amp;C&amp;P</oddFooter>
  </headerFooter>
  <colBreaks count="1" manualBreakCount="1">
    <brk id="15" max="65365" man="1"/>
  </colBreaks>
  <ignoredErrors>
    <ignoredError sqref="J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R39"/>
  <sheetViews>
    <sheetView workbookViewId="0">
      <pane ySplit="7" topLeftCell="A28" activePane="bottomLeft" state="frozen"/>
      <selection/>
      <selection pane="bottomLeft" activeCell="A7" sqref="A7:O7"/>
    </sheetView>
  </sheetViews>
  <sheetFormatPr defaultColWidth="8.75" defaultRowHeight="14.25"/>
  <cols>
    <col min="1" max="1" width="6.125" style="5" customWidth="1"/>
    <col min="2" max="2" width="11" style="5" customWidth="1"/>
    <col min="3" max="3" width="13.25" style="5" customWidth="1"/>
    <col min="4" max="4" width="7.125" style="5" customWidth="1"/>
    <col min="5" max="5" width="9.625" style="5" customWidth="1"/>
    <col min="6" max="6" width="6.75" style="5" customWidth="1"/>
    <col min="7" max="7" width="10.5" style="5" customWidth="1"/>
    <col min="8" max="8" width="13.25" style="5" customWidth="1"/>
    <col min="9" max="9" width="13" style="5" customWidth="1"/>
    <col min="10" max="10" width="18" style="7" customWidth="1"/>
    <col min="11" max="11" width="13.625" style="9" customWidth="1"/>
    <col min="12" max="12" width="15.5" style="9" customWidth="1"/>
    <col min="13" max="13" width="15.5" style="10" customWidth="1"/>
    <col min="14" max="14" width="11.75" style="5" customWidth="1"/>
    <col min="15" max="15" width="8.75" style="5"/>
    <col min="16" max="17" width="11.5"/>
  </cols>
  <sheetData>
    <row r="2" ht="25" customHeight="1" spans="2:15">
      <c r="B2" s="77" t="s">
        <v>0</v>
      </c>
      <c r="C2" s="77"/>
      <c r="D2" s="77"/>
      <c r="E2" s="77"/>
      <c r="F2" s="77"/>
      <c r="G2" s="77"/>
      <c r="H2" s="77"/>
      <c r="I2" s="77"/>
      <c r="J2" s="77"/>
      <c r="K2" s="103"/>
      <c r="L2" s="103"/>
      <c r="M2" s="104"/>
      <c r="N2" s="77"/>
      <c r="O2" s="77"/>
    </row>
    <row r="3" spans="10:10">
      <c r="J3" s="5"/>
    </row>
    <row r="4" s="73" customFormat="1" ht="22" customHeight="1" spans="1:15">
      <c r="A4" s="78" t="s">
        <v>1</v>
      </c>
      <c r="B4" s="78"/>
      <c r="C4" s="78"/>
      <c r="D4" s="79"/>
      <c r="E4" s="78"/>
      <c r="F4" s="78"/>
      <c r="G4" s="78"/>
      <c r="H4" s="78"/>
      <c r="I4" s="80"/>
      <c r="J4" s="81" t="s">
        <v>2</v>
      </c>
      <c r="K4" s="105" t="s">
        <v>3</v>
      </c>
      <c r="L4" s="105"/>
      <c r="M4" s="106"/>
      <c r="N4" s="81"/>
      <c r="O4" s="81"/>
    </row>
    <row r="5" s="73" customFormat="1" ht="22" customHeight="1" spans="1:15">
      <c r="A5" s="80"/>
      <c r="B5" s="81"/>
      <c r="C5" s="81"/>
      <c r="D5" s="82"/>
      <c r="E5" s="81"/>
      <c r="F5" s="81"/>
      <c r="G5" s="81"/>
      <c r="H5" s="83"/>
      <c r="I5" s="83"/>
      <c r="J5" s="83" t="s">
        <v>4</v>
      </c>
      <c r="K5" s="107" t="s">
        <v>5</v>
      </c>
      <c r="L5" s="107"/>
      <c r="M5" s="107"/>
      <c r="N5" s="107"/>
      <c r="O5" s="107"/>
    </row>
    <row r="6" s="73" customFormat="1" ht="22" customHeight="1" spans="1:15">
      <c r="A6" s="84" t="s">
        <v>6</v>
      </c>
      <c r="B6" s="84"/>
      <c r="C6" s="84"/>
      <c r="D6" s="85"/>
      <c r="E6" s="84"/>
      <c r="F6" s="84"/>
      <c r="G6" s="84"/>
      <c r="H6" s="81"/>
      <c r="I6" s="80"/>
      <c r="J6" s="81" t="s">
        <v>7</v>
      </c>
      <c r="K6" s="108">
        <v>45533</v>
      </c>
      <c r="L6" s="108"/>
      <c r="M6" s="109"/>
      <c r="N6" s="108"/>
      <c r="O6" s="108"/>
    </row>
    <row r="7" s="74" customFormat="1" ht="58" customHeight="1" spans="1:15">
      <c r="A7" s="21" t="s">
        <v>8</v>
      </c>
      <c r="B7" s="22" t="s">
        <v>9</v>
      </c>
      <c r="C7" s="22" t="s">
        <v>10</v>
      </c>
      <c r="D7" s="22" t="s">
        <v>11</v>
      </c>
      <c r="E7" s="22" t="s">
        <v>12</v>
      </c>
      <c r="F7" s="22" t="s">
        <v>13</v>
      </c>
      <c r="G7" s="22" t="s">
        <v>14</v>
      </c>
      <c r="H7" s="22" t="s">
        <v>15</v>
      </c>
      <c r="I7" s="22" t="s">
        <v>16</v>
      </c>
      <c r="J7" s="22" t="s">
        <v>17</v>
      </c>
      <c r="K7" s="55" t="s">
        <v>18</v>
      </c>
      <c r="L7" s="56" t="s">
        <v>19</v>
      </c>
      <c r="M7" s="22" t="s">
        <v>20</v>
      </c>
      <c r="N7" s="22" t="s">
        <v>21</v>
      </c>
      <c r="O7" s="22" t="s">
        <v>22</v>
      </c>
    </row>
    <row r="8" s="74" customFormat="1" ht="30" customHeight="1" spans="1:15">
      <c r="A8" s="86">
        <v>1</v>
      </c>
      <c r="B8" s="87">
        <v>20</v>
      </c>
      <c r="C8" s="88">
        <v>1405</v>
      </c>
      <c r="D8" s="89">
        <v>14</v>
      </c>
      <c r="E8" s="90" t="s">
        <v>39</v>
      </c>
      <c r="F8" s="91">
        <v>2.95</v>
      </c>
      <c r="G8" s="90">
        <v>55.91</v>
      </c>
      <c r="H8" s="90">
        <v>13.17</v>
      </c>
      <c r="I8" s="90">
        <v>42.74</v>
      </c>
      <c r="J8" s="90">
        <v>8011.76</v>
      </c>
      <c r="K8" s="110">
        <f t="shared" ref="K8:K13" si="0">J8*0.96</f>
        <v>7691.2896</v>
      </c>
      <c r="L8" s="90">
        <v>447937.5</v>
      </c>
      <c r="M8" s="111">
        <f>G8*K8</f>
        <v>430020.001536</v>
      </c>
      <c r="N8" s="86" t="s">
        <v>36</v>
      </c>
      <c r="O8" s="86" t="s">
        <v>28</v>
      </c>
    </row>
    <row r="9" s="74" customFormat="1" ht="30" customHeight="1" spans="1:15">
      <c r="A9" s="86">
        <v>2</v>
      </c>
      <c r="B9" s="87">
        <v>20</v>
      </c>
      <c r="C9" s="88">
        <v>1502</v>
      </c>
      <c r="D9" s="89">
        <v>15</v>
      </c>
      <c r="E9" s="90" t="s">
        <v>39</v>
      </c>
      <c r="F9" s="91">
        <v>2.95</v>
      </c>
      <c r="G9" s="90">
        <v>54.25</v>
      </c>
      <c r="H9" s="90">
        <v>12.78</v>
      </c>
      <c r="I9" s="90">
        <v>41.47</v>
      </c>
      <c r="J9" s="90">
        <v>8018.64</v>
      </c>
      <c r="K9" s="110">
        <f t="shared" si="0"/>
        <v>7697.8944</v>
      </c>
      <c r="L9" s="90">
        <v>435011.22</v>
      </c>
      <c r="M9" s="111">
        <f t="shared" ref="M9:M32" si="1">G9*K9</f>
        <v>417610.7712</v>
      </c>
      <c r="N9" s="86" t="s">
        <v>36</v>
      </c>
      <c r="O9" s="86" t="s">
        <v>28</v>
      </c>
    </row>
    <row r="10" s="74" customFormat="1" ht="30" customHeight="1" spans="1:15">
      <c r="A10" s="86">
        <v>3</v>
      </c>
      <c r="B10" s="87">
        <v>20</v>
      </c>
      <c r="C10" s="88">
        <v>1503</v>
      </c>
      <c r="D10" s="89">
        <v>15</v>
      </c>
      <c r="E10" s="90" t="s">
        <v>39</v>
      </c>
      <c r="F10" s="91">
        <v>2.95</v>
      </c>
      <c r="G10" s="90">
        <v>54.25</v>
      </c>
      <c r="H10" s="90">
        <v>12.78</v>
      </c>
      <c r="I10" s="90">
        <v>41.47</v>
      </c>
      <c r="J10" s="90">
        <v>8018.64</v>
      </c>
      <c r="K10" s="110">
        <f t="shared" si="0"/>
        <v>7697.8944</v>
      </c>
      <c r="L10" s="90">
        <v>435011.22</v>
      </c>
      <c r="M10" s="111">
        <f t="shared" si="1"/>
        <v>417610.7712</v>
      </c>
      <c r="N10" s="86" t="s">
        <v>36</v>
      </c>
      <c r="O10" s="86" t="s">
        <v>28</v>
      </c>
    </row>
    <row r="11" s="74" customFormat="1" ht="30" customHeight="1" spans="1:15">
      <c r="A11" s="86">
        <v>4</v>
      </c>
      <c r="B11" s="87">
        <v>20</v>
      </c>
      <c r="C11" s="88">
        <v>1505</v>
      </c>
      <c r="D11" s="89">
        <v>15</v>
      </c>
      <c r="E11" s="90" t="s">
        <v>39</v>
      </c>
      <c r="F11" s="91">
        <v>2.95</v>
      </c>
      <c r="G11" s="90">
        <v>55.91</v>
      </c>
      <c r="H11" s="90">
        <v>13.17</v>
      </c>
      <c r="I11" s="90">
        <v>42.74</v>
      </c>
      <c r="J11" s="90">
        <v>8039.28</v>
      </c>
      <c r="K11" s="110">
        <f t="shared" si="0"/>
        <v>7717.7088</v>
      </c>
      <c r="L11" s="90">
        <v>449476.14</v>
      </c>
      <c r="M11" s="111">
        <f t="shared" si="1"/>
        <v>431497.099008</v>
      </c>
      <c r="N11" s="86" t="s">
        <v>36</v>
      </c>
      <c r="O11" s="86" t="s">
        <v>28</v>
      </c>
    </row>
    <row r="12" s="74" customFormat="1" ht="30" customHeight="1" spans="1:15">
      <c r="A12" s="86">
        <v>5</v>
      </c>
      <c r="B12" s="87">
        <v>20</v>
      </c>
      <c r="C12" s="88">
        <v>1603</v>
      </c>
      <c r="D12" s="89">
        <v>16</v>
      </c>
      <c r="E12" s="90" t="s">
        <v>39</v>
      </c>
      <c r="F12" s="91">
        <v>2.95</v>
      </c>
      <c r="G12" s="90">
        <v>54.25</v>
      </c>
      <c r="H12" s="90">
        <v>12.78</v>
      </c>
      <c r="I12" s="90">
        <v>41.47</v>
      </c>
      <c r="J12" s="90">
        <v>8046.16</v>
      </c>
      <c r="K12" s="110">
        <f t="shared" si="0"/>
        <v>7724.3136</v>
      </c>
      <c r="L12" s="90">
        <v>436504.18</v>
      </c>
      <c r="M12" s="111">
        <f t="shared" si="1"/>
        <v>419044.0128</v>
      </c>
      <c r="N12" s="86" t="s">
        <v>36</v>
      </c>
      <c r="O12" s="86" t="s">
        <v>28</v>
      </c>
    </row>
    <row r="13" s="74" customFormat="1" ht="30" customHeight="1" spans="1:15">
      <c r="A13" s="86">
        <v>6</v>
      </c>
      <c r="B13" s="87">
        <v>20</v>
      </c>
      <c r="C13" s="88">
        <v>1605</v>
      </c>
      <c r="D13" s="89">
        <v>16</v>
      </c>
      <c r="E13" s="90" t="s">
        <v>39</v>
      </c>
      <c r="F13" s="91">
        <v>2.95</v>
      </c>
      <c r="G13" s="90">
        <v>55.91</v>
      </c>
      <c r="H13" s="90">
        <v>13.17</v>
      </c>
      <c r="I13" s="90">
        <v>42.74</v>
      </c>
      <c r="J13" s="90">
        <v>8066.8</v>
      </c>
      <c r="K13" s="110">
        <f t="shared" si="0"/>
        <v>7744.128</v>
      </c>
      <c r="L13" s="90">
        <v>451014.79</v>
      </c>
      <c r="M13" s="111">
        <f t="shared" si="1"/>
        <v>432974.19648</v>
      </c>
      <c r="N13" s="86" t="s">
        <v>36</v>
      </c>
      <c r="O13" s="86" t="s">
        <v>28</v>
      </c>
    </row>
    <row r="14" s="74" customFormat="1" ht="30" customHeight="1" spans="1:15">
      <c r="A14" s="86">
        <v>7</v>
      </c>
      <c r="B14" s="87">
        <v>20</v>
      </c>
      <c r="C14" s="88">
        <v>1702</v>
      </c>
      <c r="D14" s="89">
        <v>17</v>
      </c>
      <c r="E14" s="90" t="s">
        <v>39</v>
      </c>
      <c r="F14" s="91">
        <v>2.95</v>
      </c>
      <c r="G14" s="90">
        <v>54.25</v>
      </c>
      <c r="H14" s="90">
        <v>12.78</v>
      </c>
      <c r="I14" s="90">
        <v>41.47</v>
      </c>
      <c r="J14" s="90">
        <v>8073.68</v>
      </c>
      <c r="K14" s="110">
        <f t="shared" ref="K14:K32" si="2">J14*0.96</f>
        <v>7750.7328</v>
      </c>
      <c r="L14" s="90">
        <v>437997.14</v>
      </c>
      <c r="M14" s="111">
        <f t="shared" si="1"/>
        <v>420477.2544</v>
      </c>
      <c r="N14" s="86" t="s">
        <v>36</v>
      </c>
      <c r="O14" s="86" t="s">
        <v>28</v>
      </c>
    </row>
    <row r="15" s="74" customFormat="1" ht="30" customHeight="1" spans="1:15">
      <c r="A15" s="86">
        <v>8</v>
      </c>
      <c r="B15" s="87">
        <v>20</v>
      </c>
      <c r="C15" s="88">
        <v>1703</v>
      </c>
      <c r="D15" s="89">
        <v>17</v>
      </c>
      <c r="E15" s="90" t="s">
        <v>39</v>
      </c>
      <c r="F15" s="91">
        <v>2.95</v>
      </c>
      <c r="G15" s="90">
        <v>54.25</v>
      </c>
      <c r="H15" s="90">
        <v>12.78</v>
      </c>
      <c r="I15" s="90">
        <v>41.47</v>
      </c>
      <c r="J15" s="90">
        <v>8073.68</v>
      </c>
      <c r="K15" s="110">
        <f t="shared" si="2"/>
        <v>7750.7328</v>
      </c>
      <c r="L15" s="90">
        <v>437997.14</v>
      </c>
      <c r="M15" s="111">
        <f t="shared" si="1"/>
        <v>420477.2544</v>
      </c>
      <c r="N15" s="86" t="s">
        <v>36</v>
      </c>
      <c r="O15" s="86" t="s">
        <v>28</v>
      </c>
    </row>
    <row r="16" s="74" customFormat="1" ht="30" customHeight="1" spans="1:15">
      <c r="A16" s="86">
        <v>9</v>
      </c>
      <c r="B16" s="87">
        <v>20</v>
      </c>
      <c r="C16" s="88">
        <v>1802</v>
      </c>
      <c r="D16" s="89">
        <v>18</v>
      </c>
      <c r="E16" s="90" t="s">
        <v>39</v>
      </c>
      <c r="F16" s="91">
        <v>2.95</v>
      </c>
      <c r="G16" s="90">
        <v>54.25</v>
      </c>
      <c r="H16" s="90">
        <v>12.78</v>
      </c>
      <c r="I16" s="90">
        <v>41.47</v>
      </c>
      <c r="J16" s="90">
        <v>8101.2</v>
      </c>
      <c r="K16" s="110">
        <f t="shared" si="2"/>
        <v>7777.152</v>
      </c>
      <c r="L16" s="90">
        <v>439490.1</v>
      </c>
      <c r="M16" s="111">
        <f t="shared" si="1"/>
        <v>421910.496</v>
      </c>
      <c r="N16" s="86" t="s">
        <v>36</v>
      </c>
      <c r="O16" s="86" t="s">
        <v>28</v>
      </c>
    </row>
    <row r="17" s="74" customFormat="1" ht="30" customHeight="1" spans="1:15">
      <c r="A17" s="86">
        <v>10</v>
      </c>
      <c r="B17" s="87">
        <v>20</v>
      </c>
      <c r="C17" s="88">
        <v>1803</v>
      </c>
      <c r="D17" s="89">
        <v>18</v>
      </c>
      <c r="E17" s="90" t="s">
        <v>39</v>
      </c>
      <c r="F17" s="91">
        <v>2.95</v>
      </c>
      <c r="G17" s="90">
        <v>54.25</v>
      </c>
      <c r="H17" s="90">
        <v>12.78</v>
      </c>
      <c r="I17" s="90">
        <v>41.47</v>
      </c>
      <c r="J17" s="90">
        <v>8101.2</v>
      </c>
      <c r="K17" s="110">
        <f t="shared" si="2"/>
        <v>7777.152</v>
      </c>
      <c r="L17" s="90">
        <v>439490.1</v>
      </c>
      <c r="M17" s="111">
        <f t="shared" si="1"/>
        <v>421910.496</v>
      </c>
      <c r="N17" s="86" t="s">
        <v>36</v>
      </c>
      <c r="O17" s="86" t="s">
        <v>28</v>
      </c>
    </row>
    <row r="18" s="74" customFormat="1" ht="30" customHeight="1" spans="1:15">
      <c r="A18" s="86">
        <v>11</v>
      </c>
      <c r="B18" s="92">
        <v>20</v>
      </c>
      <c r="C18" s="88">
        <v>1902</v>
      </c>
      <c r="D18" s="89">
        <v>19</v>
      </c>
      <c r="E18" s="90" t="s">
        <v>39</v>
      </c>
      <c r="F18" s="91">
        <v>2.95</v>
      </c>
      <c r="G18" s="90">
        <v>54.25</v>
      </c>
      <c r="H18" s="90">
        <v>12.78</v>
      </c>
      <c r="I18" s="90">
        <v>41.47</v>
      </c>
      <c r="J18" s="90">
        <v>8128.72</v>
      </c>
      <c r="K18" s="110">
        <f t="shared" si="2"/>
        <v>7803.5712</v>
      </c>
      <c r="L18" s="90">
        <v>440983.06</v>
      </c>
      <c r="M18" s="111">
        <f t="shared" si="1"/>
        <v>423343.7376</v>
      </c>
      <c r="N18" s="86" t="s">
        <v>36</v>
      </c>
      <c r="O18" s="86" t="s">
        <v>28</v>
      </c>
    </row>
    <row r="19" s="74" customFormat="1" ht="30" customHeight="1" spans="1:15">
      <c r="A19" s="86">
        <v>12</v>
      </c>
      <c r="B19" s="92">
        <v>20</v>
      </c>
      <c r="C19" s="88">
        <v>1903</v>
      </c>
      <c r="D19" s="89">
        <v>19</v>
      </c>
      <c r="E19" s="90" t="s">
        <v>39</v>
      </c>
      <c r="F19" s="91">
        <v>2.95</v>
      </c>
      <c r="G19" s="90">
        <v>54.25</v>
      </c>
      <c r="H19" s="90">
        <v>12.78</v>
      </c>
      <c r="I19" s="90">
        <v>41.47</v>
      </c>
      <c r="J19" s="90">
        <v>8128.72</v>
      </c>
      <c r="K19" s="110">
        <f t="shared" si="2"/>
        <v>7803.5712</v>
      </c>
      <c r="L19" s="90">
        <v>440983.06</v>
      </c>
      <c r="M19" s="111">
        <f t="shared" si="1"/>
        <v>423343.7376</v>
      </c>
      <c r="N19" s="86" t="s">
        <v>36</v>
      </c>
      <c r="O19" s="86" t="s">
        <v>28</v>
      </c>
    </row>
    <row r="20" s="74" customFormat="1" ht="30" customHeight="1" spans="1:15">
      <c r="A20" s="86">
        <v>13</v>
      </c>
      <c r="B20" s="87">
        <v>20</v>
      </c>
      <c r="C20" s="88">
        <v>2002</v>
      </c>
      <c r="D20" s="89">
        <v>20</v>
      </c>
      <c r="E20" s="90" t="s">
        <v>39</v>
      </c>
      <c r="F20" s="91">
        <v>2.95</v>
      </c>
      <c r="G20" s="90">
        <v>54.25</v>
      </c>
      <c r="H20" s="90">
        <v>12.78</v>
      </c>
      <c r="I20" s="90">
        <v>41.47</v>
      </c>
      <c r="J20" s="90">
        <v>8156.24</v>
      </c>
      <c r="K20" s="110">
        <f t="shared" si="2"/>
        <v>7829.9904</v>
      </c>
      <c r="L20" s="90">
        <v>442476.02</v>
      </c>
      <c r="M20" s="111">
        <f t="shared" si="1"/>
        <v>424776.9792</v>
      </c>
      <c r="N20" s="86" t="s">
        <v>36</v>
      </c>
      <c r="O20" s="86" t="s">
        <v>28</v>
      </c>
    </row>
    <row r="21" s="74" customFormat="1" ht="30" customHeight="1" spans="1:15">
      <c r="A21" s="86">
        <v>14</v>
      </c>
      <c r="B21" s="87">
        <v>20</v>
      </c>
      <c r="C21" s="88">
        <v>2003</v>
      </c>
      <c r="D21" s="89">
        <v>20</v>
      </c>
      <c r="E21" s="90" t="s">
        <v>39</v>
      </c>
      <c r="F21" s="91">
        <v>2.95</v>
      </c>
      <c r="G21" s="90">
        <v>54.25</v>
      </c>
      <c r="H21" s="90">
        <v>12.78</v>
      </c>
      <c r="I21" s="90">
        <v>41.47</v>
      </c>
      <c r="J21" s="90">
        <v>8156.24</v>
      </c>
      <c r="K21" s="110">
        <f t="shared" si="2"/>
        <v>7829.9904</v>
      </c>
      <c r="L21" s="90">
        <v>442476.02</v>
      </c>
      <c r="M21" s="111">
        <f t="shared" si="1"/>
        <v>424776.9792</v>
      </c>
      <c r="N21" s="86" t="s">
        <v>36</v>
      </c>
      <c r="O21" s="86" t="s">
        <v>28</v>
      </c>
    </row>
    <row r="22" s="74" customFormat="1" ht="30" customHeight="1" spans="1:15">
      <c r="A22" s="86">
        <v>15</v>
      </c>
      <c r="B22" s="87">
        <v>20</v>
      </c>
      <c r="C22" s="88">
        <v>2103</v>
      </c>
      <c r="D22" s="89">
        <v>21</v>
      </c>
      <c r="E22" s="90" t="s">
        <v>39</v>
      </c>
      <c r="F22" s="91">
        <v>2.95</v>
      </c>
      <c r="G22" s="90">
        <v>54.25</v>
      </c>
      <c r="H22" s="90">
        <v>12.78</v>
      </c>
      <c r="I22" s="90">
        <v>41.47</v>
      </c>
      <c r="J22" s="90">
        <v>8183.76</v>
      </c>
      <c r="K22" s="110">
        <f t="shared" si="2"/>
        <v>7856.4096</v>
      </c>
      <c r="L22" s="90">
        <v>443968.98</v>
      </c>
      <c r="M22" s="111">
        <f t="shared" si="1"/>
        <v>426210.2208</v>
      </c>
      <c r="N22" s="86" t="s">
        <v>36</v>
      </c>
      <c r="O22" s="86" t="s">
        <v>28</v>
      </c>
    </row>
    <row r="23" s="74" customFormat="1" ht="30" customHeight="1" spans="1:15">
      <c r="A23" s="86">
        <v>16</v>
      </c>
      <c r="B23" s="87">
        <v>20</v>
      </c>
      <c r="C23" s="88">
        <v>2201</v>
      </c>
      <c r="D23" s="89">
        <v>22</v>
      </c>
      <c r="E23" s="90" t="s">
        <v>35</v>
      </c>
      <c r="F23" s="91">
        <v>2.95</v>
      </c>
      <c r="G23" s="90">
        <v>77.74</v>
      </c>
      <c r="H23" s="90">
        <v>18.31</v>
      </c>
      <c r="I23" s="90">
        <v>59.43</v>
      </c>
      <c r="J23" s="90">
        <v>8022.08</v>
      </c>
      <c r="K23" s="110">
        <f t="shared" si="2"/>
        <v>7701.1968</v>
      </c>
      <c r="L23" s="90">
        <v>623636.5</v>
      </c>
      <c r="M23" s="111">
        <f t="shared" si="1"/>
        <v>598691.039232</v>
      </c>
      <c r="N23" s="86" t="s">
        <v>36</v>
      </c>
      <c r="O23" s="86" t="s">
        <v>28</v>
      </c>
    </row>
    <row r="24" s="74" customFormat="1" ht="30" customHeight="1" spans="1:15">
      <c r="A24" s="86">
        <v>17</v>
      </c>
      <c r="B24" s="87">
        <v>20</v>
      </c>
      <c r="C24" s="88">
        <v>2202</v>
      </c>
      <c r="D24" s="89">
        <v>22</v>
      </c>
      <c r="E24" s="90" t="s">
        <v>39</v>
      </c>
      <c r="F24" s="91">
        <v>2.95</v>
      </c>
      <c r="G24" s="90">
        <v>54.25</v>
      </c>
      <c r="H24" s="90">
        <v>12.78</v>
      </c>
      <c r="I24" s="90">
        <v>41.47</v>
      </c>
      <c r="J24" s="90">
        <v>8211.28</v>
      </c>
      <c r="K24" s="110">
        <f t="shared" si="2"/>
        <v>7882.8288</v>
      </c>
      <c r="L24" s="90">
        <v>445461.94</v>
      </c>
      <c r="M24" s="111">
        <f t="shared" si="1"/>
        <v>427643.4624</v>
      </c>
      <c r="N24" s="86" t="s">
        <v>36</v>
      </c>
      <c r="O24" s="86" t="s">
        <v>28</v>
      </c>
    </row>
    <row r="25" s="74" customFormat="1" ht="30" customHeight="1" spans="1:15">
      <c r="A25" s="86">
        <v>18</v>
      </c>
      <c r="B25" s="87">
        <v>20</v>
      </c>
      <c r="C25" s="88">
        <v>2203</v>
      </c>
      <c r="D25" s="89">
        <v>22</v>
      </c>
      <c r="E25" s="90" t="s">
        <v>39</v>
      </c>
      <c r="F25" s="91">
        <v>2.95</v>
      </c>
      <c r="G25" s="90">
        <v>54.25</v>
      </c>
      <c r="H25" s="90">
        <v>12.78</v>
      </c>
      <c r="I25" s="90">
        <v>41.47</v>
      </c>
      <c r="J25" s="90">
        <v>8211.28</v>
      </c>
      <c r="K25" s="110">
        <f t="shared" si="2"/>
        <v>7882.8288</v>
      </c>
      <c r="L25" s="90">
        <v>445461.94</v>
      </c>
      <c r="M25" s="111">
        <f t="shared" si="1"/>
        <v>427643.4624</v>
      </c>
      <c r="N25" s="86" t="s">
        <v>36</v>
      </c>
      <c r="O25" s="86" t="s">
        <v>28</v>
      </c>
    </row>
    <row r="26" s="74" customFormat="1" ht="30" customHeight="1" spans="1:15">
      <c r="A26" s="86">
        <v>19</v>
      </c>
      <c r="B26" s="87">
        <v>20</v>
      </c>
      <c r="C26" s="88">
        <v>2301</v>
      </c>
      <c r="D26" s="89">
        <v>23</v>
      </c>
      <c r="E26" s="90" t="s">
        <v>35</v>
      </c>
      <c r="F26" s="91">
        <v>2.95</v>
      </c>
      <c r="G26" s="90">
        <v>77.74</v>
      </c>
      <c r="H26" s="90">
        <v>18.31</v>
      </c>
      <c r="I26" s="90">
        <v>59.43</v>
      </c>
      <c r="J26" s="90">
        <v>8049.6</v>
      </c>
      <c r="K26" s="110">
        <f t="shared" si="2"/>
        <v>7727.616</v>
      </c>
      <c r="L26" s="90">
        <v>625775.9</v>
      </c>
      <c r="M26" s="111">
        <f t="shared" si="1"/>
        <v>600744.86784</v>
      </c>
      <c r="N26" s="86" t="s">
        <v>36</v>
      </c>
      <c r="O26" s="86" t="s">
        <v>28</v>
      </c>
    </row>
    <row r="27" s="74" customFormat="1" ht="30" customHeight="1" spans="1:15">
      <c r="A27" s="86">
        <v>20</v>
      </c>
      <c r="B27" s="87">
        <v>20</v>
      </c>
      <c r="C27" s="88">
        <v>2303</v>
      </c>
      <c r="D27" s="89">
        <v>23</v>
      </c>
      <c r="E27" s="90" t="s">
        <v>39</v>
      </c>
      <c r="F27" s="91">
        <v>2.95</v>
      </c>
      <c r="G27" s="90">
        <v>54.25</v>
      </c>
      <c r="H27" s="90">
        <v>12.78</v>
      </c>
      <c r="I27" s="90">
        <v>41.47</v>
      </c>
      <c r="J27" s="90">
        <v>8238.8</v>
      </c>
      <c r="K27" s="110">
        <f t="shared" si="2"/>
        <v>7909.248</v>
      </c>
      <c r="L27" s="90">
        <v>446954.9</v>
      </c>
      <c r="M27" s="111">
        <f t="shared" si="1"/>
        <v>429076.704</v>
      </c>
      <c r="N27" s="86" t="s">
        <v>36</v>
      </c>
      <c r="O27" s="86" t="s">
        <v>28</v>
      </c>
    </row>
    <row r="28" s="74" customFormat="1" ht="30" customHeight="1" spans="1:15">
      <c r="A28" s="86">
        <v>21</v>
      </c>
      <c r="B28" s="87">
        <v>20</v>
      </c>
      <c r="C28" s="88">
        <v>2401</v>
      </c>
      <c r="D28" s="89">
        <v>24</v>
      </c>
      <c r="E28" s="90" t="s">
        <v>35</v>
      </c>
      <c r="F28" s="91">
        <v>2.95</v>
      </c>
      <c r="G28" s="90">
        <v>77.74</v>
      </c>
      <c r="H28" s="90">
        <v>18.31</v>
      </c>
      <c r="I28" s="90">
        <v>59.43</v>
      </c>
      <c r="J28" s="90">
        <v>8077.12</v>
      </c>
      <c r="K28" s="110">
        <f t="shared" si="2"/>
        <v>7754.0352</v>
      </c>
      <c r="L28" s="90">
        <v>627915.31</v>
      </c>
      <c r="M28" s="111">
        <f t="shared" si="1"/>
        <v>602798.696448</v>
      </c>
      <c r="N28" s="86" t="s">
        <v>36</v>
      </c>
      <c r="O28" s="86" t="s">
        <v>28</v>
      </c>
    </row>
    <row r="29" s="74" customFormat="1" ht="30" customHeight="1" spans="1:15">
      <c r="A29" s="86">
        <v>22</v>
      </c>
      <c r="B29" s="87">
        <v>20</v>
      </c>
      <c r="C29" s="88">
        <v>2402</v>
      </c>
      <c r="D29" s="89">
        <v>24</v>
      </c>
      <c r="E29" s="90" t="s">
        <v>39</v>
      </c>
      <c r="F29" s="91">
        <v>2.95</v>
      </c>
      <c r="G29" s="90">
        <v>54.25</v>
      </c>
      <c r="H29" s="90">
        <v>12.78</v>
      </c>
      <c r="I29" s="90">
        <v>41.47</v>
      </c>
      <c r="J29" s="90">
        <v>8266.32</v>
      </c>
      <c r="K29" s="110">
        <f t="shared" si="2"/>
        <v>7935.6672</v>
      </c>
      <c r="L29" s="90">
        <v>448447.86</v>
      </c>
      <c r="M29" s="111">
        <f t="shared" si="1"/>
        <v>430509.9456</v>
      </c>
      <c r="N29" s="86" t="s">
        <v>36</v>
      </c>
      <c r="O29" s="86" t="s">
        <v>28</v>
      </c>
    </row>
    <row r="30" s="74" customFormat="1" ht="30" customHeight="1" spans="1:15">
      <c r="A30" s="86">
        <v>23</v>
      </c>
      <c r="B30" s="87">
        <v>20</v>
      </c>
      <c r="C30" s="88">
        <v>2403</v>
      </c>
      <c r="D30" s="89">
        <v>24</v>
      </c>
      <c r="E30" s="90" t="s">
        <v>39</v>
      </c>
      <c r="F30" s="91">
        <v>2.95</v>
      </c>
      <c r="G30" s="90">
        <v>54.25</v>
      </c>
      <c r="H30" s="90">
        <v>12.78</v>
      </c>
      <c r="I30" s="90">
        <v>41.47</v>
      </c>
      <c r="J30" s="90">
        <v>8266.32</v>
      </c>
      <c r="K30" s="110">
        <f t="shared" si="2"/>
        <v>7935.6672</v>
      </c>
      <c r="L30" s="90">
        <v>448447.86</v>
      </c>
      <c r="M30" s="111">
        <f t="shared" si="1"/>
        <v>430509.9456</v>
      </c>
      <c r="N30" s="86" t="s">
        <v>36</v>
      </c>
      <c r="O30" s="86" t="s">
        <v>28</v>
      </c>
    </row>
    <row r="31" s="74" customFormat="1" ht="30" customHeight="1" spans="1:15">
      <c r="A31" s="86">
        <v>24</v>
      </c>
      <c r="B31" s="87">
        <v>20</v>
      </c>
      <c r="C31" s="88">
        <v>2404</v>
      </c>
      <c r="D31" s="89">
        <v>24</v>
      </c>
      <c r="E31" s="90" t="s">
        <v>35</v>
      </c>
      <c r="F31" s="91">
        <v>2.95</v>
      </c>
      <c r="G31" s="90">
        <v>76.37</v>
      </c>
      <c r="H31" s="90">
        <v>17.99</v>
      </c>
      <c r="I31" s="90">
        <v>58.38</v>
      </c>
      <c r="J31" s="90">
        <v>8025.52</v>
      </c>
      <c r="K31" s="110">
        <f t="shared" si="2"/>
        <v>7704.4992</v>
      </c>
      <c r="L31" s="90">
        <v>612908.96</v>
      </c>
      <c r="M31" s="111">
        <f t="shared" si="1"/>
        <v>588392.603904</v>
      </c>
      <c r="N31" s="86" t="s">
        <v>36</v>
      </c>
      <c r="O31" s="86" t="s">
        <v>28</v>
      </c>
    </row>
    <row r="32" s="75" customFormat="1" ht="28" customHeight="1" spans="1:18">
      <c r="A32" s="93" t="s">
        <v>29</v>
      </c>
      <c r="B32" s="94"/>
      <c r="C32" s="94"/>
      <c r="D32" s="94"/>
      <c r="E32" s="94"/>
      <c r="F32" s="95"/>
      <c r="G32" s="96">
        <f>SUM(G8:G31)</f>
        <v>1399.57</v>
      </c>
      <c r="H32" s="96">
        <f>SUM(H8:H31)</f>
        <v>329.69</v>
      </c>
      <c r="I32" s="96">
        <f>SUM(I8:I31)</f>
        <v>1069.88</v>
      </c>
      <c r="J32" s="112">
        <f>AVERAGE(J8:J31)</f>
        <v>8111.37666666667</v>
      </c>
      <c r="K32" s="110">
        <f>AVERAGE(K8:K31)</f>
        <v>7786.9216</v>
      </c>
      <c r="L32" s="112">
        <f>SUM(L8:L31)</f>
        <v>11345827.84</v>
      </c>
      <c r="M32" s="111">
        <f t="shared" si="1"/>
        <v>10898341.863712</v>
      </c>
      <c r="N32" s="86"/>
      <c r="O32" s="86"/>
      <c r="R32" s="122"/>
    </row>
    <row r="33" s="76" customFormat="1" ht="46" customHeight="1" spans="1:15">
      <c r="A33" s="97" t="s">
        <v>41</v>
      </c>
      <c r="B33" s="98"/>
      <c r="C33" s="98"/>
      <c r="D33" s="98"/>
      <c r="E33" s="98"/>
      <c r="F33" s="98"/>
      <c r="G33" s="98"/>
      <c r="H33" s="98"/>
      <c r="I33" s="98"/>
      <c r="J33" s="98"/>
      <c r="K33" s="113"/>
      <c r="L33" s="98"/>
      <c r="M33" s="98"/>
      <c r="N33" s="98"/>
      <c r="O33" s="114"/>
    </row>
    <row r="34" s="73" customFormat="1" ht="46" customHeight="1" spans="1:15">
      <c r="A34" s="99" t="s">
        <v>31</v>
      </c>
      <c r="B34" s="99"/>
      <c r="C34" s="99"/>
      <c r="D34" s="99"/>
      <c r="E34" s="99"/>
      <c r="F34" s="99"/>
      <c r="G34" s="99"/>
      <c r="H34" s="99"/>
      <c r="I34" s="99"/>
      <c r="J34" s="115"/>
      <c r="K34" s="116"/>
      <c r="L34" s="116"/>
      <c r="M34" s="115"/>
      <c r="N34" s="99"/>
      <c r="O34" s="102"/>
    </row>
    <row r="35" s="73" customFormat="1" ht="33" customHeight="1" spans="1:15">
      <c r="A35" s="100" t="s">
        <v>32</v>
      </c>
      <c r="B35" s="100"/>
      <c r="C35" s="100"/>
      <c r="D35" s="100"/>
      <c r="E35" s="100"/>
      <c r="F35" s="100"/>
      <c r="G35" s="100"/>
      <c r="H35" s="100"/>
      <c r="I35" s="100"/>
      <c r="J35" s="117"/>
      <c r="K35" s="118"/>
      <c r="L35" s="118"/>
      <c r="M35" s="117"/>
      <c r="N35" s="100"/>
      <c r="O35" s="102"/>
    </row>
    <row r="36" ht="18.75" spans="1:15">
      <c r="A36" s="100"/>
      <c r="B36" s="100"/>
      <c r="C36" s="100"/>
      <c r="D36" s="100"/>
      <c r="E36" s="100"/>
      <c r="F36" s="100"/>
      <c r="G36" s="100"/>
      <c r="H36" s="100"/>
      <c r="I36" s="118"/>
      <c r="J36" s="117"/>
      <c r="K36" s="118"/>
      <c r="L36" s="118"/>
      <c r="M36" s="117"/>
      <c r="N36" s="100"/>
      <c r="O36" s="102"/>
    </row>
    <row r="37" ht="18.75" spans="1:15">
      <c r="A37" s="101" t="s">
        <v>33</v>
      </c>
      <c r="B37" s="101"/>
      <c r="C37" s="102"/>
      <c r="D37" s="102"/>
      <c r="E37" s="102"/>
      <c r="F37" s="102"/>
      <c r="G37" s="102"/>
      <c r="H37" s="102"/>
      <c r="I37" s="102"/>
      <c r="J37" s="119"/>
      <c r="K37" s="120"/>
      <c r="L37" s="120"/>
      <c r="M37" s="119"/>
      <c r="N37" s="102"/>
      <c r="O37" s="102"/>
    </row>
    <row r="38" ht="18.75" spans="1:15">
      <c r="A38" s="102"/>
      <c r="B38" s="102"/>
      <c r="C38" s="102"/>
      <c r="D38" s="102"/>
      <c r="E38" s="102"/>
      <c r="F38" s="102"/>
      <c r="G38" s="102"/>
      <c r="H38" s="102"/>
      <c r="I38" s="102"/>
      <c r="J38" s="119"/>
      <c r="K38" s="121"/>
      <c r="L38" s="121"/>
      <c r="M38" s="119"/>
      <c r="N38" s="102"/>
      <c r="O38" s="102"/>
    </row>
    <row r="39" ht="18.75" spans="1:15">
      <c r="A39" s="101" t="s">
        <v>34</v>
      </c>
      <c r="B39" s="101"/>
      <c r="C39" s="101"/>
      <c r="D39" s="101"/>
      <c r="E39" s="101"/>
      <c r="F39" s="101"/>
      <c r="G39" s="102"/>
      <c r="H39" s="102"/>
      <c r="I39" s="102"/>
      <c r="J39" s="119"/>
      <c r="K39" s="120"/>
      <c r="L39" s="120"/>
      <c r="M39" s="119"/>
      <c r="N39" s="102"/>
      <c r="O39" s="102"/>
    </row>
  </sheetData>
  <autoFilter ref="A7:O39">
    <extLst/>
  </autoFilter>
  <mergeCells count="11">
    <mergeCell ref="B2:O2"/>
    <mergeCell ref="K4:O4"/>
    <mergeCell ref="K5:O5"/>
    <mergeCell ref="A6:G6"/>
    <mergeCell ref="K6:O6"/>
    <mergeCell ref="A32:F32"/>
    <mergeCell ref="A33:O33"/>
    <mergeCell ref="A34:N34"/>
    <mergeCell ref="A35:N35"/>
    <mergeCell ref="A37:B37"/>
    <mergeCell ref="A39:F39"/>
  </mergeCells>
  <printOptions horizontalCentered="1"/>
  <pageMargins left="0" right="0" top="0.432638888888889" bottom="0.354166666666667" header="0" footer="0"/>
  <pageSetup paperSize="9" scale="77" fitToHeight="0" orientation="landscape" horizontalDpi="600" verticalDpi="600"/>
  <headerFooter alignWithMargins="0" scaleWithDoc="0">
    <oddFooter>&amp;C&amp;P</oddFooter>
  </headerFooter>
  <colBreaks count="1" manualBreakCount="1">
    <brk id="15" max="6538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48"/>
  <sheetViews>
    <sheetView tabSelected="1" workbookViewId="0">
      <pane ySplit="7" topLeftCell="A37" activePane="bottomLeft" state="frozen"/>
      <selection/>
      <selection pane="bottomLeft" activeCell="G48" sqref="G48"/>
    </sheetView>
  </sheetViews>
  <sheetFormatPr defaultColWidth="8.75" defaultRowHeight="14.25"/>
  <cols>
    <col min="1" max="1" width="6.125" style="5" customWidth="1"/>
    <col min="2" max="2" width="11" style="5" customWidth="1"/>
    <col min="3" max="3" width="13.25" style="6" customWidth="1"/>
    <col min="4" max="4" width="7.125" style="5" customWidth="1"/>
    <col min="5" max="5" width="9.625" style="5" customWidth="1"/>
    <col min="6" max="6" width="6.75" style="5" customWidth="1"/>
    <col min="7" max="7" width="10.5" style="5" customWidth="1"/>
    <col min="8" max="8" width="13.25" style="5" customWidth="1"/>
    <col min="9" max="9" width="13" style="5" customWidth="1"/>
    <col min="10" max="10" width="18" style="7" customWidth="1"/>
    <col min="11" max="11" width="13.625" style="8" customWidth="1"/>
    <col min="12" max="12" width="15" style="9" customWidth="1"/>
    <col min="13" max="13" width="17.375" style="10" customWidth="1"/>
    <col min="14" max="14" width="11.75" style="5" customWidth="1"/>
    <col min="15" max="15" width="8.75" style="5"/>
    <col min="16" max="17" width="11.5"/>
  </cols>
  <sheetData>
    <row r="1" s="1" customFormat="1" spans="1:15">
      <c r="A1" s="11"/>
      <c r="B1" s="11"/>
      <c r="C1" s="6"/>
      <c r="D1" s="11"/>
      <c r="E1" s="11"/>
      <c r="F1" s="11"/>
      <c r="G1" s="11"/>
      <c r="H1" s="11"/>
      <c r="I1" s="11"/>
      <c r="J1" s="44"/>
      <c r="K1" s="45"/>
      <c r="L1" s="46"/>
      <c r="M1" s="47"/>
      <c r="N1" s="11"/>
      <c r="O1" s="11"/>
    </row>
    <row r="2" s="1" customFormat="1" ht="25" customHeight="1" spans="1:15">
      <c r="A2" s="11"/>
      <c r="B2" s="12" t="s">
        <v>0</v>
      </c>
      <c r="C2" s="12"/>
      <c r="D2" s="12"/>
      <c r="E2" s="12"/>
      <c r="F2" s="12"/>
      <c r="G2" s="12"/>
      <c r="H2" s="12"/>
      <c r="I2" s="12"/>
      <c r="J2" s="12"/>
      <c r="K2" s="48"/>
      <c r="L2" s="48"/>
      <c r="M2" s="49"/>
      <c r="N2" s="12"/>
      <c r="O2" s="12"/>
    </row>
    <row r="3" s="1" customFormat="1" spans="1:15">
      <c r="A3" s="11"/>
      <c r="B3" s="11"/>
      <c r="C3" s="11"/>
      <c r="D3" s="11"/>
      <c r="E3" s="11"/>
      <c r="F3" s="11"/>
      <c r="G3" s="11"/>
      <c r="H3" s="11"/>
      <c r="I3" s="11"/>
      <c r="J3" s="11"/>
      <c r="K3" s="46"/>
      <c r="L3" s="46"/>
      <c r="M3" s="47"/>
      <c r="N3" s="11"/>
      <c r="O3" s="11"/>
    </row>
    <row r="4" s="2" customFormat="1" ht="22" customHeight="1" spans="1:15">
      <c r="A4" s="13" t="s">
        <v>1</v>
      </c>
      <c r="B4" s="13"/>
      <c r="C4" s="13"/>
      <c r="D4" s="14"/>
      <c r="E4" s="13"/>
      <c r="F4" s="13"/>
      <c r="G4" s="13"/>
      <c r="H4" s="13"/>
      <c r="I4" s="15"/>
      <c r="J4" s="16" t="s">
        <v>2</v>
      </c>
      <c r="K4" s="50" t="s">
        <v>3</v>
      </c>
      <c r="L4" s="50"/>
      <c r="M4" s="51"/>
      <c r="N4" s="16"/>
      <c r="O4" s="16"/>
    </row>
    <row r="5" s="2" customFormat="1" ht="22" customHeight="1" spans="1:15">
      <c r="A5" s="15"/>
      <c r="B5" s="16"/>
      <c r="C5" s="16"/>
      <c r="D5" s="17"/>
      <c r="E5" s="16"/>
      <c r="F5" s="16"/>
      <c r="G5" s="16"/>
      <c r="H5" s="18"/>
      <c r="I5" s="18"/>
      <c r="J5" s="18" t="s">
        <v>4</v>
      </c>
      <c r="K5" s="52" t="s">
        <v>5</v>
      </c>
      <c r="L5" s="52"/>
      <c r="M5" s="52"/>
      <c r="N5" s="52"/>
      <c r="O5" s="52"/>
    </row>
    <row r="6" s="2" customFormat="1" ht="22" customHeight="1" spans="1:15">
      <c r="A6" s="19" t="s">
        <v>6</v>
      </c>
      <c r="B6" s="19"/>
      <c r="C6" s="19"/>
      <c r="D6" s="20"/>
      <c r="E6" s="19"/>
      <c r="F6" s="19"/>
      <c r="G6" s="19"/>
      <c r="H6" s="16"/>
      <c r="I6" s="15"/>
      <c r="J6" s="16" t="s">
        <v>7</v>
      </c>
      <c r="K6" s="53">
        <v>45533</v>
      </c>
      <c r="L6" s="53"/>
      <c r="M6" s="54"/>
      <c r="N6" s="53"/>
      <c r="O6" s="53"/>
    </row>
    <row r="7" s="3" customFormat="1" ht="58" customHeight="1" spans="1:16">
      <c r="A7" s="21" t="s">
        <v>8</v>
      </c>
      <c r="B7" s="22" t="s">
        <v>9</v>
      </c>
      <c r="C7" s="23" t="s">
        <v>10</v>
      </c>
      <c r="D7" s="22" t="s">
        <v>11</v>
      </c>
      <c r="E7" s="22" t="s">
        <v>12</v>
      </c>
      <c r="F7" s="22" t="s">
        <v>13</v>
      </c>
      <c r="G7" s="22" t="s">
        <v>14</v>
      </c>
      <c r="H7" s="22" t="s">
        <v>15</v>
      </c>
      <c r="I7" s="22" t="s">
        <v>16</v>
      </c>
      <c r="J7" s="22" t="s">
        <v>17</v>
      </c>
      <c r="K7" s="55" t="s">
        <v>18</v>
      </c>
      <c r="L7" s="56" t="s">
        <v>19</v>
      </c>
      <c r="M7" s="22" t="s">
        <v>20</v>
      </c>
      <c r="N7" s="22" t="s">
        <v>21</v>
      </c>
      <c r="O7" s="22" t="s">
        <v>22</v>
      </c>
      <c r="P7" s="57"/>
    </row>
    <row r="8" s="3" customFormat="1" ht="26" customHeight="1" spans="1:16">
      <c r="A8" s="24">
        <v>1</v>
      </c>
      <c r="B8" s="25">
        <v>21</v>
      </c>
      <c r="C8" s="26">
        <v>1304</v>
      </c>
      <c r="D8" s="27">
        <v>13</v>
      </c>
      <c r="E8" s="28" t="s">
        <v>35</v>
      </c>
      <c r="F8" s="29">
        <v>2.95</v>
      </c>
      <c r="G8" s="28">
        <v>77.74</v>
      </c>
      <c r="H8" s="28">
        <v>18.31</v>
      </c>
      <c r="I8" s="28">
        <v>59.43</v>
      </c>
      <c r="J8" s="28">
        <v>8163.12</v>
      </c>
      <c r="K8" s="58">
        <f>J8*0.95</f>
        <v>7754.964</v>
      </c>
      <c r="L8" s="28">
        <v>634600.95</v>
      </c>
      <c r="M8" s="59">
        <f>K8*G8</f>
        <v>602870.90136</v>
      </c>
      <c r="N8" s="24" t="s">
        <v>36</v>
      </c>
      <c r="O8" s="24" t="s">
        <v>28</v>
      </c>
      <c r="P8" s="57"/>
    </row>
    <row r="9" s="3" customFormat="1" ht="26" customHeight="1" spans="1:16">
      <c r="A9" s="24">
        <v>2</v>
      </c>
      <c r="B9" s="25">
        <v>21</v>
      </c>
      <c r="C9" s="26">
        <v>1403</v>
      </c>
      <c r="D9" s="27">
        <v>14</v>
      </c>
      <c r="E9" s="28" t="s">
        <v>39</v>
      </c>
      <c r="F9" s="29">
        <v>2.95</v>
      </c>
      <c r="G9" s="28">
        <v>54.25</v>
      </c>
      <c r="H9" s="28">
        <v>12.78</v>
      </c>
      <c r="I9" s="28">
        <v>41.47</v>
      </c>
      <c r="J9" s="28">
        <v>8390.67</v>
      </c>
      <c r="K9" s="58">
        <f>J9*0.92</f>
        <v>7719.4164</v>
      </c>
      <c r="L9" s="28">
        <v>455194.17</v>
      </c>
      <c r="M9" s="59">
        <f t="shared" ref="M9:M42" si="0">K9*G9</f>
        <v>418778.3397</v>
      </c>
      <c r="N9" s="24" t="s">
        <v>36</v>
      </c>
      <c r="O9" s="24" t="s">
        <v>28</v>
      </c>
      <c r="P9" s="57"/>
    </row>
    <row r="10" s="3" customFormat="1" ht="26" customHeight="1" spans="1:16">
      <c r="A10" s="24">
        <v>3</v>
      </c>
      <c r="B10" s="25">
        <v>21</v>
      </c>
      <c r="C10" s="26">
        <v>1404</v>
      </c>
      <c r="D10" s="27">
        <v>14</v>
      </c>
      <c r="E10" s="28" t="s">
        <v>35</v>
      </c>
      <c r="F10" s="29">
        <v>2.95</v>
      </c>
      <c r="G10" s="28">
        <v>77.74</v>
      </c>
      <c r="H10" s="28">
        <v>18.31</v>
      </c>
      <c r="I10" s="28">
        <v>59.43</v>
      </c>
      <c r="J10" s="28">
        <v>8192.02</v>
      </c>
      <c r="K10" s="58">
        <f t="shared" ref="K9:K42" si="1">J10*0.95</f>
        <v>7782.419</v>
      </c>
      <c r="L10" s="28">
        <v>636847.32</v>
      </c>
      <c r="M10" s="59">
        <f t="shared" si="0"/>
        <v>605005.25306</v>
      </c>
      <c r="N10" s="24" t="s">
        <v>36</v>
      </c>
      <c r="O10" s="24" t="s">
        <v>28</v>
      </c>
      <c r="P10" s="57"/>
    </row>
    <row r="11" s="3" customFormat="1" ht="26" customHeight="1" spans="1:16">
      <c r="A11" s="24">
        <v>4</v>
      </c>
      <c r="B11" s="25">
        <v>21</v>
      </c>
      <c r="C11" s="26">
        <v>1407</v>
      </c>
      <c r="D11" s="27">
        <v>14</v>
      </c>
      <c r="E11" s="28" t="s">
        <v>39</v>
      </c>
      <c r="F11" s="29">
        <v>2.95</v>
      </c>
      <c r="G11" s="28">
        <v>39.31</v>
      </c>
      <c r="H11" s="28">
        <v>9.26</v>
      </c>
      <c r="I11" s="28">
        <v>30.05</v>
      </c>
      <c r="J11" s="28">
        <v>8063.36</v>
      </c>
      <c r="K11" s="58">
        <f t="shared" si="1"/>
        <v>7660.192</v>
      </c>
      <c r="L11" s="28">
        <v>316970.68</v>
      </c>
      <c r="M11" s="59">
        <f t="shared" si="0"/>
        <v>301122.14752</v>
      </c>
      <c r="N11" s="24" t="s">
        <v>36</v>
      </c>
      <c r="O11" s="24" t="s">
        <v>28</v>
      </c>
      <c r="P11" s="57"/>
    </row>
    <row r="12" s="3" customFormat="1" ht="26" customHeight="1" spans="1:16">
      <c r="A12" s="24">
        <v>5</v>
      </c>
      <c r="B12" s="25">
        <v>21</v>
      </c>
      <c r="C12" s="26">
        <v>1408</v>
      </c>
      <c r="D12" s="27">
        <v>14</v>
      </c>
      <c r="E12" s="28" t="s">
        <v>35</v>
      </c>
      <c r="F12" s="29">
        <v>2.95</v>
      </c>
      <c r="G12" s="28">
        <v>55.91</v>
      </c>
      <c r="H12" s="28">
        <v>13.17</v>
      </c>
      <c r="I12" s="28">
        <v>42.74</v>
      </c>
      <c r="J12" s="28">
        <v>8412.35</v>
      </c>
      <c r="K12" s="58">
        <f>J12*0.92</f>
        <v>7739.362</v>
      </c>
      <c r="L12" s="28">
        <v>470334.38</v>
      </c>
      <c r="M12" s="59">
        <f t="shared" si="0"/>
        <v>432707.72942</v>
      </c>
      <c r="N12" s="24" t="s">
        <v>36</v>
      </c>
      <c r="O12" s="24" t="s">
        <v>28</v>
      </c>
      <c r="P12" s="57"/>
    </row>
    <row r="13" s="3" customFormat="1" ht="26" customHeight="1" spans="1:16">
      <c r="A13" s="24">
        <v>6</v>
      </c>
      <c r="B13" s="25">
        <v>21</v>
      </c>
      <c r="C13" s="26">
        <v>1508</v>
      </c>
      <c r="D13" s="27">
        <v>15</v>
      </c>
      <c r="E13" s="28" t="s">
        <v>35</v>
      </c>
      <c r="F13" s="29">
        <v>2.95</v>
      </c>
      <c r="G13" s="28">
        <v>55.91</v>
      </c>
      <c r="H13" s="28">
        <v>13.17</v>
      </c>
      <c r="I13" s="28">
        <v>42.74</v>
      </c>
      <c r="J13" s="28">
        <v>8441.24</v>
      </c>
      <c r="K13" s="58">
        <f>J13*0.93</f>
        <v>7850.3532</v>
      </c>
      <c r="L13" s="28">
        <v>471949.95</v>
      </c>
      <c r="M13" s="59">
        <f t="shared" si="0"/>
        <v>438913.247412</v>
      </c>
      <c r="N13" s="24" t="s">
        <v>36</v>
      </c>
      <c r="O13" s="24" t="s">
        <v>28</v>
      </c>
      <c r="P13" s="57"/>
    </row>
    <row r="14" s="3" customFormat="1" ht="26" customHeight="1" spans="1:16">
      <c r="A14" s="24">
        <v>7</v>
      </c>
      <c r="B14" s="25">
        <v>21</v>
      </c>
      <c r="C14" s="26">
        <v>1604</v>
      </c>
      <c r="D14" s="27">
        <v>16</v>
      </c>
      <c r="E14" s="28" t="s">
        <v>35</v>
      </c>
      <c r="F14" s="29">
        <v>2.95</v>
      </c>
      <c r="G14" s="28">
        <v>77.74</v>
      </c>
      <c r="H14" s="28">
        <v>18.31</v>
      </c>
      <c r="I14" s="28">
        <v>59.43</v>
      </c>
      <c r="J14" s="28">
        <v>8249.81</v>
      </c>
      <c r="K14" s="58">
        <f t="shared" si="1"/>
        <v>7837.3195</v>
      </c>
      <c r="L14" s="28">
        <v>641340.07</v>
      </c>
      <c r="M14" s="59">
        <f t="shared" si="0"/>
        <v>609273.21793</v>
      </c>
      <c r="N14" s="24" t="s">
        <v>36</v>
      </c>
      <c r="O14" s="24" t="s">
        <v>28</v>
      </c>
      <c r="P14" s="57"/>
    </row>
    <row r="15" s="3" customFormat="1" ht="26" customHeight="1" spans="1:16">
      <c r="A15" s="24">
        <v>8</v>
      </c>
      <c r="B15" s="25">
        <v>21</v>
      </c>
      <c r="C15" s="26">
        <v>1608</v>
      </c>
      <c r="D15" s="27">
        <v>16</v>
      </c>
      <c r="E15" s="28" t="s">
        <v>35</v>
      </c>
      <c r="F15" s="29">
        <v>2.95</v>
      </c>
      <c r="G15" s="28">
        <v>55.91</v>
      </c>
      <c r="H15" s="28">
        <v>13.17</v>
      </c>
      <c r="I15" s="28">
        <v>42.74</v>
      </c>
      <c r="J15" s="28">
        <v>8470.14</v>
      </c>
      <c r="K15" s="58">
        <f>J15*0.93</f>
        <v>7877.2302</v>
      </c>
      <c r="L15" s="28">
        <v>473565.53</v>
      </c>
      <c r="M15" s="59">
        <f t="shared" si="0"/>
        <v>440415.940482</v>
      </c>
      <c r="N15" s="24" t="s">
        <v>36</v>
      </c>
      <c r="O15" s="24" t="s">
        <v>28</v>
      </c>
      <c r="P15" s="57"/>
    </row>
    <row r="16" s="3" customFormat="1" ht="26" customHeight="1" spans="1:16">
      <c r="A16" s="24">
        <v>9</v>
      </c>
      <c r="B16" s="25">
        <v>21</v>
      </c>
      <c r="C16" s="26">
        <v>1701</v>
      </c>
      <c r="D16" s="27">
        <v>17</v>
      </c>
      <c r="E16" s="28" t="s">
        <v>35</v>
      </c>
      <c r="F16" s="29">
        <v>2.95</v>
      </c>
      <c r="G16" s="28">
        <v>76.37</v>
      </c>
      <c r="H16" s="28">
        <v>17.99</v>
      </c>
      <c r="I16" s="28">
        <v>58.38</v>
      </c>
      <c r="J16" s="28">
        <v>8224.52</v>
      </c>
      <c r="K16" s="58">
        <f t="shared" si="1"/>
        <v>7813.294</v>
      </c>
      <c r="L16" s="28">
        <v>628106.9</v>
      </c>
      <c r="M16" s="59">
        <f t="shared" si="0"/>
        <v>596701.26278</v>
      </c>
      <c r="N16" s="24" t="s">
        <v>36</v>
      </c>
      <c r="O16" s="24" t="s">
        <v>28</v>
      </c>
      <c r="P16" s="57"/>
    </row>
    <row r="17" s="3" customFormat="1" ht="26" customHeight="1" spans="1:16">
      <c r="A17" s="24">
        <v>10</v>
      </c>
      <c r="B17" s="25">
        <v>21</v>
      </c>
      <c r="C17" s="26">
        <v>1702</v>
      </c>
      <c r="D17" s="27">
        <v>17</v>
      </c>
      <c r="E17" s="28" t="s">
        <v>39</v>
      </c>
      <c r="F17" s="29">
        <v>2.95</v>
      </c>
      <c r="G17" s="28">
        <v>54.25</v>
      </c>
      <c r="H17" s="28">
        <v>12.78</v>
      </c>
      <c r="I17" s="28">
        <v>41.47</v>
      </c>
      <c r="J17" s="28">
        <v>8073.68</v>
      </c>
      <c r="K17" s="58">
        <f t="shared" si="1"/>
        <v>7669.996</v>
      </c>
      <c r="L17" s="28">
        <v>437997.14</v>
      </c>
      <c r="M17" s="59">
        <f t="shared" si="0"/>
        <v>416097.283</v>
      </c>
      <c r="N17" s="24" t="s">
        <v>36</v>
      </c>
      <c r="O17" s="24" t="s">
        <v>28</v>
      </c>
      <c r="P17" s="57"/>
    </row>
    <row r="18" s="3" customFormat="1" ht="26" customHeight="1" spans="1:16">
      <c r="A18" s="24">
        <v>11</v>
      </c>
      <c r="B18" s="25">
        <v>21</v>
      </c>
      <c r="C18" s="26">
        <v>1703</v>
      </c>
      <c r="D18" s="27">
        <v>17</v>
      </c>
      <c r="E18" s="28" t="s">
        <v>39</v>
      </c>
      <c r="F18" s="29">
        <v>2.95</v>
      </c>
      <c r="G18" s="28">
        <v>54.25</v>
      </c>
      <c r="H18" s="28">
        <v>12.78</v>
      </c>
      <c r="I18" s="28">
        <v>41.47</v>
      </c>
      <c r="J18" s="28">
        <v>8073.68</v>
      </c>
      <c r="K18" s="58">
        <f t="shared" si="1"/>
        <v>7669.996</v>
      </c>
      <c r="L18" s="28">
        <v>437997.14</v>
      </c>
      <c r="M18" s="59">
        <f t="shared" si="0"/>
        <v>416097.283</v>
      </c>
      <c r="N18" s="24" t="s">
        <v>36</v>
      </c>
      <c r="O18" s="24" t="s">
        <v>28</v>
      </c>
      <c r="P18" s="57"/>
    </row>
    <row r="19" s="3" customFormat="1" ht="26" customHeight="1" spans="1:16">
      <c r="A19" s="24">
        <v>12</v>
      </c>
      <c r="B19" s="25">
        <v>21</v>
      </c>
      <c r="C19" s="26">
        <v>1802</v>
      </c>
      <c r="D19" s="27">
        <v>18</v>
      </c>
      <c r="E19" s="28" t="s">
        <v>39</v>
      </c>
      <c r="F19" s="29">
        <v>2.95</v>
      </c>
      <c r="G19" s="28">
        <v>54.25</v>
      </c>
      <c r="H19" s="28">
        <v>12.78</v>
      </c>
      <c r="I19" s="28">
        <v>41.47</v>
      </c>
      <c r="J19" s="28">
        <v>8101.2</v>
      </c>
      <c r="K19" s="58">
        <f t="shared" si="1"/>
        <v>7696.14</v>
      </c>
      <c r="L19" s="28">
        <v>439490.1</v>
      </c>
      <c r="M19" s="59">
        <f t="shared" si="0"/>
        <v>417515.595</v>
      </c>
      <c r="N19" s="24" t="s">
        <v>36</v>
      </c>
      <c r="O19" s="24" t="s">
        <v>28</v>
      </c>
      <c r="P19" s="57"/>
    </row>
    <row r="20" s="3" customFormat="1" ht="26" customHeight="1" spans="1:16">
      <c r="A20" s="24">
        <v>13</v>
      </c>
      <c r="B20" s="25">
        <v>21</v>
      </c>
      <c r="C20" s="26">
        <v>1803</v>
      </c>
      <c r="D20" s="27">
        <v>18</v>
      </c>
      <c r="E20" s="28" t="s">
        <v>39</v>
      </c>
      <c r="F20" s="29">
        <v>2.95</v>
      </c>
      <c r="G20" s="28">
        <v>54.25</v>
      </c>
      <c r="H20" s="28">
        <v>12.78</v>
      </c>
      <c r="I20" s="28">
        <v>41.47</v>
      </c>
      <c r="J20" s="28">
        <v>8101.2</v>
      </c>
      <c r="K20" s="58">
        <f t="shared" si="1"/>
        <v>7696.14</v>
      </c>
      <c r="L20" s="28">
        <v>439490.1</v>
      </c>
      <c r="M20" s="59">
        <f t="shared" si="0"/>
        <v>417515.595</v>
      </c>
      <c r="N20" s="24" t="s">
        <v>36</v>
      </c>
      <c r="O20" s="24" t="s">
        <v>28</v>
      </c>
      <c r="P20" s="57"/>
    </row>
    <row r="21" s="3" customFormat="1" ht="26" customHeight="1" spans="1:16">
      <c r="A21" s="24">
        <v>14</v>
      </c>
      <c r="B21" s="25">
        <v>21</v>
      </c>
      <c r="C21" s="26">
        <v>1806</v>
      </c>
      <c r="D21" s="27">
        <v>18</v>
      </c>
      <c r="E21" s="28" t="s">
        <v>39</v>
      </c>
      <c r="F21" s="29">
        <v>2.95</v>
      </c>
      <c r="G21" s="28">
        <v>39.31</v>
      </c>
      <c r="H21" s="28">
        <v>9.26</v>
      </c>
      <c r="I21" s="28">
        <v>30.05</v>
      </c>
      <c r="J21" s="28">
        <v>8173.44</v>
      </c>
      <c r="K21" s="58">
        <f t="shared" si="1"/>
        <v>7764.768</v>
      </c>
      <c r="L21" s="28">
        <v>321297.93</v>
      </c>
      <c r="M21" s="59">
        <f t="shared" si="0"/>
        <v>305233.03008</v>
      </c>
      <c r="N21" s="24" t="s">
        <v>36</v>
      </c>
      <c r="O21" s="24" t="s">
        <v>28</v>
      </c>
      <c r="P21" s="57"/>
    </row>
    <row r="22" s="3" customFormat="1" ht="26" customHeight="1" spans="1:16">
      <c r="A22" s="24">
        <v>15</v>
      </c>
      <c r="B22" s="25">
        <v>21</v>
      </c>
      <c r="C22" s="26">
        <v>1808</v>
      </c>
      <c r="D22" s="27">
        <v>18</v>
      </c>
      <c r="E22" s="28" t="s">
        <v>35</v>
      </c>
      <c r="F22" s="29">
        <v>2.95</v>
      </c>
      <c r="G22" s="28">
        <v>55.91</v>
      </c>
      <c r="H22" s="28">
        <v>13.17</v>
      </c>
      <c r="I22" s="28">
        <v>42.74</v>
      </c>
      <c r="J22" s="28">
        <v>8527.93</v>
      </c>
      <c r="K22" s="58">
        <f>J22*0.92</f>
        <v>7845.6956</v>
      </c>
      <c r="L22" s="28">
        <v>476796.68</v>
      </c>
      <c r="M22" s="59">
        <f t="shared" si="0"/>
        <v>438652.840996</v>
      </c>
      <c r="N22" s="24" t="s">
        <v>36</v>
      </c>
      <c r="O22" s="24" t="s">
        <v>28</v>
      </c>
      <c r="P22" s="57"/>
    </row>
    <row r="23" s="3" customFormat="1" ht="26" customHeight="1" spans="1:16">
      <c r="A23" s="24">
        <v>16</v>
      </c>
      <c r="B23" s="25">
        <v>21</v>
      </c>
      <c r="C23" s="26">
        <v>1902</v>
      </c>
      <c r="D23" s="27">
        <v>19</v>
      </c>
      <c r="E23" s="28" t="s">
        <v>39</v>
      </c>
      <c r="F23" s="29">
        <v>2.95</v>
      </c>
      <c r="G23" s="28">
        <v>54.25</v>
      </c>
      <c r="H23" s="28">
        <v>12.78</v>
      </c>
      <c r="I23" s="28">
        <v>41.47</v>
      </c>
      <c r="J23" s="28">
        <v>8535.16</v>
      </c>
      <c r="K23" s="58">
        <f>J23*0.92</f>
        <v>7852.3472</v>
      </c>
      <c r="L23" s="28">
        <v>463032.21</v>
      </c>
      <c r="M23" s="59">
        <f t="shared" si="0"/>
        <v>425989.8356</v>
      </c>
      <c r="N23" s="24" t="s">
        <v>36</v>
      </c>
      <c r="O23" s="24" t="s">
        <v>28</v>
      </c>
      <c r="P23" s="57"/>
    </row>
    <row r="24" s="3" customFormat="1" ht="26" customHeight="1" spans="1:16">
      <c r="A24" s="24">
        <v>17</v>
      </c>
      <c r="B24" s="25">
        <v>21</v>
      </c>
      <c r="C24" s="26">
        <v>2002</v>
      </c>
      <c r="D24" s="27">
        <v>20</v>
      </c>
      <c r="E24" s="28" t="s">
        <v>39</v>
      </c>
      <c r="F24" s="29">
        <v>2.95</v>
      </c>
      <c r="G24" s="28">
        <v>54.25</v>
      </c>
      <c r="H24" s="28">
        <v>12.78</v>
      </c>
      <c r="I24" s="28">
        <v>41.47</v>
      </c>
      <c r="J24" s="28">
        <v>8156.24</v>
      </c>
      <c r="K24" s="58">
        <f t="shared" si="1"/>
        <v>7748.428</v>
      </c>
      <c r="L24" s="28">
        <v>442476.02</v>
      </c>
      <c r="M24" s="59">
        <f t="shared" si="0"/>
        <v>420352.219</v>
      </c>
      <c r="N24" s="24" t="s">
        <v>36</v>
      </c>
      <c r="O24" s="24" t="s">
        <v>28</v>
      </c>
      <c r="P24" s="57"/>
    </row>
    <row r="25" s="3" customFormat="1" ht="26" customHeight="1" spans="1:16">
      <c r="A25" s="24">
        <v>18</v>
      </c>
      <c r="B25" s="25">
        <v>21</v>
      </c>
      <c r="C25" s="26">
        <v>2003</v>
      </c>
      <c r="D25" s="27">
        <v>20</v>
      </c>
      <c r="E25" s="28" t="s">
        <v>39</v>
      </c>
      <c r="F25" s="29">
        <v>2.95</v>
      </c>
      <c r="G25" s="28">
        <v>54.25</v>
      </c>
      <c r="H25" s="28">
        <v>12.78</v>
      </c>
      <c r="I25" s="28">
        <v>41.47</v>
      </c>
      <c r="J25" s="28">
        <v>8156.24</v>
      </c>
      <c r="K25" s="58">
        <f t="shared" si="1"/>
        <v>7748.428</v>
      </c>
      <c r="L25" s="28">
        <v>442476.02</v>
      </c>
      <c r="M25" s="59">
        <f t="shared" si="0"/>
        <v>420352.219</v>
      </c>
      <c r="N25" s="24" t="s">
        <v>36</v>
      </c>
      <c r="O25" s="24" t="s">
        <v>28</v>
      </c>
      <c r="P25" s="57"/>
    </row>
    <row r="26" s="3" customFormat="1" ht="26" customHeight="1" spans="1:16">
      <c r="A26" s="24">
        <v>19</v>
      </c>
      <c r="B26" s="25">
        <v>21</v>
      </c>
      <c r="C26" s="26">
        <v>2102</v>
      </c>
      <c r="D26" s="27">
        <v>21</v>
      </c>
      <c r="E26" s="28" t="s">
        <v>39</v>
      </c>
      <c r="F26" s="29">
        <v>2.95</v>
      </c>
      <c r="G26" s="28">
        <v>54.25</v>
      </c>
      <c r="H26" s="28">
        <v>12.78</v>
      </c>
      <c r="I26" s="28">
        <v>41.47</v>
      </c>
      <c r="J26" s="28">
        <v>8183.76</v>
      </c>
      <c r="K26" s="58">
        <f t="shared" si="1"/>
        <v>7774.572</v>
      </c>
      <c r="L26" s="28">
        <v>443968.98</v>
      </c>
      <c r="M26" s="59">
        <f t="shared" si="0"/>
        <v>421770.531</v>
      </c>
      <c r="N26" s="24" t="s">
        <v>36</v>
      </c>
      <c r="O26" s="24" t="s">
        <v>28</v>
      </c>
      <c r="P26" s="57"/>
    </row>
    <row r="27" s="3" customFormat="1" ht="26" customHeight="1" spans="1:16">
      <c r="A27" s="24">
        <v>20</v>
      </c>
      <c r="B27" s="25">
        <v>21</v>
      </c>
      <c r="C27" s="26">
        <v>2103</v>
      </c>
      <c r="D27" s="27">
        <v>21</v>
      </c>
      <c r="E27" s="28" t="s">
        <v>39</v>
      </c>
      <c r="F27" s="29">
        <v>2.95</v>
      </c>
      <c r="G27" s="28">
        <v>54.25</v>
      </c>
      <c r="H27" s="28">
        <v>12.78</v>
      </c>
      <c r="I27" s="28">
        <v>41.47</v>
      </c>
      <c r="J27" s="28">
        <v>8183.76</v>
      </c>
      <c r="K27" s="58">
        <f t="shared" si="1"/>
        <v>7774.572</v>
      </c>
      <c r="L27" s="28">
        <v>443968.98</v>
      </c>
      <c r="M27" s="59">
        <f t="shared" si="0"/>
        <v>421770.531</v>
      </c>
      <c r="N27" s="24" t="s">
        <v>36</v>
      </c>
      <c r="O27" s="24" t="s">
        <v>28</v>
      </c>
      <c r="P27" s="57"/>
    </row>
    <row r="28" s="3" customFormat="1" ht="26" customHeight="1" spans="1:16">
      <c r="A28" s="24">
        <v>21</v>
      </c>
      <c r="B28" s="25">
        <v>21</v>
      </c>
      <c r="C28" s="26">
        <v>2107</v>
      </c>
      <c r="D28" s="27">
        <v>21</v>
      </c>
      <c r="E28" s="28" t="s">
        <v>39</v>
      </c>
      <c r="F28" s="29">
        <v>2.95</v>
      </c>
      <c r="G28" s="28">
        <v>39.31</v>
      </c>
      <c r="H28" s="28">
        <v>9.26</v>
      </c>
      <c r="I28" s="28">
        <v>30.05</v>
      </c>
      <c r="J28" s="28">
        <v>8256</v>
      </c>
      <c r="K28" s="58">
        <f t="shared" si="1"/>
        <v>7843.2</v>
      </c>
      <c r="L28" s="28">
        <v>324543.36</v>
      </c>
      <c r="M28" s="59">
        <f t="shared" si="0"/>
        <v>308316.192</v>
      </c>
      <c r="N28" s="24" t="s">
        <v>36</v>
      </c>
      <c r="O28" s="24" t="s">
        <v>28</v>
      </c>
      <c r="P28" s="57"/>
    </row>
    <row r="29" s="3" customFormat="1" ht="26" customHeight="1" spans="1:16">
      <c r="A29" s="24">
        <v>22</v>
      </c>
      <c r="B29" s="25">
        <v>21</v>
      </c>
      <c r="C29" s="26">
        <v>2202</v>
      </c>
      <c r="D29" s="27">
        <v>22</v>
      </c>
      <c r="E29" s="28" t="s">
        <v>39</v>
      </c>
      <c r="F29" s="29">
        <v>2.95</v>
      </c>
      <c r="G29" s="28">
        <v>54.25</v>
      </c>
      <c r="H29" s="28">
        <v>12.78</v>
      </c>
      <c r="I29" s="28">
        <v>41.47</v>
      </c>
      <c r="J29" s="28">
        <v>8539.73</v>
      </c>
      <c r="K29" s="58">
        <f>J29*0.92</f>
        <v>7856.5516</v>
      </c>
      <c r="L29" s="28">
        <v>463280.42</v>
      </c>
      <c r="M29" s="59">
        <f t="shared" si="0"/>
        <v>426217.9243</v>
      </c>
      <c r="N29" s="24" t="s">
        <v>36</v>
      </c>
      <c r="O29" s="24" t="s">
        <v>28</v>
      </c>
      <c r="P29" s="57"/>
    </row>
    <row r="30" s="3" customFormat="1" ht="26" customHeight="1" spans="1:16">
      <c r="A30" s="24">
        <v>23</v>
      </c>
      <c r="B30" s="25">
        <v>21</v>
      </c>
      <c r="C30" s="26">
        <v>2204</v>
      </c>
      <c r="D30" s="27">
        <v>22</v>
      </c>
      <c r="E30" s="28" t="s">
        <v>35</v>
      </c>
      <c r="F30" s="29">
        <v>2.95</v>
      </c>
      <c r="G30" s="28">
        <v>77.74</v>
      </c>
      <c r="H30" s="28">
        <v>18.31</v>
      </c>
      <c r="I30" s="28">
        <v>59.43</v>
      </c>
      <c r="J30" s="28">
        <v>8423.18</v>
      </c>
      <c r="K30" s="58">
        <f>J30*0.93</f>
        <v>7833.5574</v>
      </c>
      <c r="L30" s="28">
        <v>654818.32</v>
      </c>
      <c r="M30" s="59">
        <f t="shared" si="0"/>
        <v>608980.752276</v>
      </c>
      <c r="N30" s="24" t="s">
        <v>36</v>
      </c>
      <c r="O30" s="24" t="s">
        <v>28</v>
      </c>
      <c r="P30" s="57"/>
    </row>
    <row r="31" s="3" customFormat="1" ht="26" customHeight="1" spans="1:16">
      <c r="A31" s="24">
        <v>24</v>
      </c>
      <c r="B31" s="25">
        <v>21</v>
      </c>
      <c r="C31" s="26">
        <v>2205</v>
      </c>
      <c r="D31" s="27">
        <v>22</v>
      </c>
      <c r="E31" s="28" t="s">
        <v>39</v>
      </c>
      <c r="F31" s="29">
        <v>2.95</v>
      </c>
      <c r="G31" s="28">
        <v>77.74</v>
      </c>
      <c r="H31" s="28">
        <v>18.31</v>
      </c>
      <c r="I31" s="28">
        <v>59.43</v>
      </c>
      <c r="J31" s="28">
        <v>8228.14</v>
      </c>
      <c r="K31" s="58">
        <f t="shared" si="1"/>
        <v>7816.733</v>
      </c>
      <c r="L31" s="28">
        <v>639655.29</v>
      </c>
      <c r="M31" s="59">
        <f t="shared" si="0"/>
        <v>607672.82342</v>
      </c>
      <c r="N31" s="24" t="s">
        <v>36</v>
      </c>
      <c r="O31" s="24" t="s">
        <v>28</v>
      </c>
      <c r="P31" s="57"/>
    </row>
    <row r="32" s="3" customFormat="1" ht="26" customHeight="1" spans="1:16">
      <c r="A32" s="24">
        <v>25</v>
      </c>
      <c r="B32" s="25">
        <v>21</v>
      </c>
      <c r="C32" s="26">
        <v>2206</v>
      </c>
      <c r="D32" s="27">
        <v>22</v>
      </c>
      <c r="E32" s="28" t="s">
        <v>39</v>
      </c>
      <c r="F32" s="29">
        <v>2.95</v>
      </c>
      <c r="G32" s="28">
        <v>39.31</v>
      </c>
      <c r="H32" s="28">
        <v>9.26</v>
      </c>
      <c r="I32" s="28">
        <v>30.05</v>
      </c>
      <c r="J32" s="28">
        <v>8283.52</v>
      </c>
      <c r="K32" s="58">
        <f t="shared" si="1"/>
        <v>7869.344</v>
      </c>
      <c r="L32" s="28">
        <v>325625.17</v>
      </c>
      <c r="M32" s="59">
        <f t="shared" si="0"/>
        <v>309343.91264</v>
      </c>
      <c r="N32" s="24" t="s">
        <v>36</v>
      </c>
      <c r="O32" s="24" t="s">
        <v>28</v>
      </c>
      <c r="P32" s="57"/>
    </row>
    <row r="33" s="3" customFormat="1" ht="26" customHeight="1" spans="1:16">
      <c r="A33" s="24">
        <v>26</v>
      </c>
      <c r="B33" s="25">
        <v>21</v>
      </c>
      <c r="C33" s="26">
        <v>2207</v>
      </c>
      <c r="D33" s="27">
        <v>22</v>
      </c>
      <c r="E33" s="28" t="s">
        <v>39</v>
      </c>
      <c r="F33" s="29">
        <v>2.95</v>
      </c>
      <c r="G33" s="28">
        <v>39.31</v>
      </c>
      <c r="H33" s="28">
        <v>9.26</v>
      </c>
      <c r="I33" s="28">
        <v>30.05</v>
      </c>
      <c r="J33" s="28">
        <v>8283.52</v>
      </c>
      <c r="K33" s="58">
        <f t="shared" si="1"/>
        <v>7869.344</v>
      </c>
      <c r="L33" s="28">
        <v>325625.17</v>
      </c>
      <c r="M33" s="59">
        <f t="shared" si="0"/>
        <v>309343.91264</v>
      </c>
      <c r="N33" s="24" t="s">
        <v>36</v>
      </c>
      <c r="O33" s="24" t="s">
        <v>28</v>
      </c>
      <c r="P33" s="57"/>
    </row>
    <row r="34" s="3" customFormat="1" ht="26" customHeight="1" spans="1:16">
      <c r="A34" s="24">
        <v>27</v>
      </c>
      <c r="B34" s="25">
        <v>21</v>
      </c>
      <c r="C34" s="26">
        <v>2208</v>
      </c>
      <c r="D34" s="27">
        <v>22</v>
      </c>
      <c r="E34" s="28" t="s">
        <v>35</v>
      </c>
      <c r="F34" s="29">
        <v>2.95</v>
      </c>
      <c r="G34" s="28">
        <v>55.91</v>
      </c>
      <c r="H34" s="28">
        <v>13.17</v>
      </c>
      <c r="I34" s="28">
        <v>42.74</v>
      </c>
      <c r="J34" s="28">
        <v>8561.2</v>
      </c>
      <c r="K34" s="58">
        <f>J34*0.92</f>
        <v>7876.304</v>
      </c>
      <c r="L34" s="28">
        <v>478656.51</v>
      </c>
      <c r="M34" s="59">
        <f t="shared" si="0"/>
        <v>440364.15664</v>
      </c>
      <c r="N34" s="24" t="s">
        <v>36</v>
      </c>
      <c r="O34" s="24" t="s">
        <v>28</v>
      </c>
      <c r="P34" s="57"/>
    </row>
    <row r="35" s="3" customFormat="1" ht="26" customHeight="1" spans="1:16">
      <c r="A35" s="24">
        <v>28</v>
      </c>
      <c r="B35" s="25">
        <v>21</v>
      </c>
      <c r="C35" s="26">
        <v>2302</v>
      </c>
      <c r="D35" s="27">
        <v>23</v>
      </c>
      <c r="E35" s="28" t="s">
        <v>39</v>
      </c>
      <c r="F35" s="29">
        <v>2.95</v>
      </c>
      <c r="G35" s="28">
        <v>54.25</v>
      </c>
      <c r="H35" s="28">
        <v>12.78</v>
      </c>
      <c r="I35" s="28">
        <v>41.47</v>
      </c>
      <c r="J35" s="28">
        <v>8568.35</v>
      </c>
      <c r="K35" s="58">
        <f>J35*0.92</f>
        <v>7882.882</v>
      </c>
      <c r="L35" s="28">
        <v>464833.1</v>
      </c>
      <c r="M35" s="59">
        <f t="shared" si="0"/>
        <v>427646.3485</v>
      </c>
      <c r="N35" s="24" t="s">
        <v>36</v>
      </c>
      <c r="O35" s="24" t="s">
        <v>28</v>
      </c>
      <c r="P35" s="57"/>
    </row>
    <row r="36" s="3" customFormat="1" ht="26" customHeight="1" spans="1:16">
      <c r="A36" s="24">
        <v>29</v>
      </c>
      <c r="B36" s="25">
        <v>21</v>
      </c>
      <c r="C36" s="26">
        <v>2304</v>
      </c>
      <c r="D36" s="27">
        <v>23</v>
      </c>
      <c r="E36" s="28" t="s">
        <v>35</v>
      </c>
      <c r="F36" s="29">
        <v>2.95</v>
      </c>
      <c r="G36" s="28">
        <v>77.74</v>
      </c>
      <c r="H36" s="28">
        <v>18.31</v>
      </c>
      <c r="I36" s="28">
        <v>59.43</v>
      </c>
      <c r="J36" s="28">
        <v>8452.08</v>
      </c>
      <c r="K36" s="58">
        <f>J36*0.93</f>
        <v>7860.4344</v>
      </c>
      <c r="L36" s="28">
        <v>657064.7</v>
      </c>
      <c r="M36" s="59">
        <f t="shared" si="0"/>
        <v>611070.170256</v>
      </c>
      <c r="N36" s="24" t="s">
        <v>36</v>
      </c>
      <c r="O36" s="24" t="s">
        <v>28</v>
      </c>
      <c r="P36" s="57"/>
    </row>
    <row r="37" s="3" customFormat="1" ht="26" customHeight="1" spans="1:16">
      <c r="A37" s="24">
        <v>30</v>
      </c>
      <c r="B37" s="25">
        <v>21</v>
      </c>
      <c r="C37" s="26">
        <v>2305</v>
      </c>
      <c r="D37" s="27">
        <v>23</v>
      </c>
      <c r="E37" s="28" t="s">
        <v>39</v>
      </c>
      <c r="F37" s="29">
        <v>2.95</v>
      </c>
      <c r="G37" s="28">
        <v>77.74</v>
      </c>
      <c r="H37" s="28">
        <v>18.31</v>
      </c>
      <c r="I37" s="28">
        <v>59.43</v>
      </c>
      <c r="J37" s="28">
        <v>8257.03</v>
      </c>
      <c r="K37" s="58">
        <f t="shared" si="1"/>
        <v>7844.1785</v>
      </c>
      <c r="L37" s="28">
        <v>641901.67</v>
      </c>
      <c r="M37" s="59">
        <f t="shared" si="0"/>
        <v>609806.43659</v>
      </c>
      <c r="N37" s="24" t="s">
        <v>36</v>
      </c>
      <c r="O37" s="24" t="s">
        <v>28</v>
      </c>
      <c r="P37" s="57"/>
    </row>
    <row r="38" s="3" customFormat="1" ht="26" customHeight="1" spans="1:16">
      <c r="A38" s="24">
        <v>31</v>
      </c>
      <c r="B38" s="25">
        <v>21</v>
      </c>
      <c r="C38" s="26">
        <v>2307</v>
      </c>
      <c r="D38" s="27">
        <v>23</v>
      </c>
      <c r="E38" s="28" t="s">
        <v>39</v>
      </c>
      <c r="F38" s="29">
        <v>2.95</v>
      </c>
      <c r="G38" s="28">
        <v>39.31</v>
      </c>
      <c r="H38" s="28">
        <v>9.26</v>
      </c>
      <c r="I38" s="28">
        <v>30.05</v>
      </c>
      <c r="J38" s="28">
        <v>8311.04</v>
      </c>
      <c r="K38" s="58">
        <f t="shared" si="1"/>
        <v>7895.488</v>
      </c>
      <c r="L38" s="28">
        <v>326706.98</v>
      </c>
      <c r="M38" s="59">
        <f t="shared" si="0"/>
        <v>310371.63328</v>
      </c>
      <c r="N38" s="24" t="s">
        <v>36</v>
      </c>
      <c r="O38" s="24" t="s">
        <v>28</v>
      </c>
      <c r="P38" s="57"/>
    </row>
    <row r="39" s="3" customFormat="1" ht="26" customHeight="1" spans="1:16">
      <c r="A39" s="24">
        <v>32</v>
      </c>
      <c r="B39" s="25">
        <v>21</v>
      </c>
      <c r="C39" s="26">
        <v>2402</v>
      </c>
      <c r="D39" s="27">
        <v>24</v>
      </c>
      <c r="E39" s="28" t="s">
        <v>39</v>
      </c>
      <c r="F39" s="29">
        <v>2.95</v>
      </c>
      <c r="G39" s="28">
        <v>54.25</v>
      </c>
      <c r="H39" s="28">
        <v>12.78</v>
      </c>
      <c r="I39" s="28">
        <v>41.47</v>
      </c>
      <c r="J39" s="28">
        <v>8596.97</v>
      </c>
      <c r="K39" s="58">
        <f>J39*0.92</f>
        <v>7909.2124</v>
      </c>
      <c r="L39" s="28">
        <v>466385.77</v>
      </c>
      <c r="M39" s="59">
        <f t="shared" si="0"/>
        <v>429074.7727</v>
      </c>
      <c r="N39" s="24" t="s">
        <v>36</v>
      </c>
      <c r="O39" s="24" t="s">
        <v>28</v>
      </c>
      <c r="P39" s="57"/>
    </row>
    <row r="40" s="3" customFormat="1" ht="26" customHeight="1" spans="1:16">
      <c r="A40" s="24">
        <v>33</v>
      </c>
      <c r="B40" s="25">
        <v>21</v>
      </c>
      <c r="C40" s="26">
        <v>2403</v>
      </c>
      <c r="D40" s="27">
        <v>24</v>
      </c>
      <c r="E40" s="28" t="s">
        <v>39</v>
      </c>
      <c r="F40" s="29">
        <v>2.95</v>
      </c>
      <c r="G40" s="28">
        <v>54.25</v>
      </c>
      <c r="H40" s="28">
        <v>12.78</v>
      </c>
      <c r="I40" s="28">
        <v>41.47</v>
      </c>
      <c r="J40" s="28">
        <v>8596.97</v>
      </c>
      <c r="K40" s="58">
        <f>J40*0.92</f>
        <v>7909.2124</v>
      </c>
      <c r="L40" s="28">
        <v>466385.77</v>
      </c>
      <c r="M40" s="59">
        <f t="shared" si="0"/>
        <v>429074.7727</v>
      </c>
      <c r="N40" s="24" t="s">
        <v>36</v>
      </c>
      <c r="O40" s="24" t="s">
        <v>28</v>
      </c>
      <c r="P40" s="57"/>
    </row>
    <row r="41" s="3" customFormat="1" ht="26" customHeight="1" spans="1:16">
      <c r="A41" s="24">
        <v>34</v>
      </c>
      <c r="B41" s="25">
        <v>21</v>
      </c>
      <c r="C41" s="26">
        <v>2404</v>
      </c>
      <c r="D41" s="27">
        <v>24</v>
      </c>
      <c r="E41" s="28" t="s">
        <v>35</v>
      </c>
      <c r="F41" s="29">
        <v>2.95</v>
      </c>
      <c r="G41" s="28">
        <v>77.74</v>
      </c>
      <c r="H41" s="28">
        <v>18.31</v>
      </c>
      <c r="I41" s="28">
        <v>59.43</v>
      </c>
      <c r="J41" s="28">
        <v>8480.98</v>
      </c>
      <c r="K41" s="58">
        <f>J41*0.93</f>
        <v>7887.3114</v>
      </c>
      <c r="L41" s="28">
        <v>659311.07</v>
      </c>
      <c r="M41" s="59">
        <f t="shared" si="0"/>
        <v>613159.588236</v>
      </c>
      <c r="N41" s="24" t="s">
        <v>36</v>
      </c>
      <c r="O41" s="24" t="s">
        <v>28</v>
      </c>
      <c r="P41" s="57"/>
    </row>
    <row r="42" s="4" customFormat="1" ht="28" customHeight="1" spans="1:18">
      <c r="A42" s="30" t="s">
        <v>29</v>
      </c>
      <c r="B42" s="31"/>
      <c r="C42" s="31"/>
      <c r="D42" s="31"/>
      <c r="E42" s="31"/>
      <c r="F42" s="32"/>
      <c r="G42" s="33">
        <f>SUM(G8:G41)</f>
        <v>1973.2</v>
      </c>
      <c r="H42" s="33">
        <f>SUM(H8:H41)</f>
        <v>464.8</v>
      </c>
      <c r="I42" s="33">
        <f>SUM(I8:I41)</f>
        <v>1508.4</v>
      </c>
      <c r="J42" s="60">
        <f>AVERAGE(J8:J41)</f>
        <v>8315.06558823529</v>
      </c>
      <c r="K42" s="58">
        <f>AVERAGE(K8:K41)</f>
        <v>7806.74665294118</v>
      </c>
      <c r="L42" s="60">
        <f>SUM(L8:L41)</f>
        <v>16412694.55</v>
      </c>
      <c r="M42" s="59">
        <f t="shared" si="0"/>
        <v>15404272.4955835</v>
      </c>
      <c r="N42" s="24"/>
      <c r="O42" s="24"/>
      <c r="P42" s="61"/>
      <c r="R42" s="72"/>
    </row>
    <row r="43" s="2" customFormat="1" ht="51" customHeight="1" spans="1:16">
      <c r="A43" s="34" t="s">
        <v>42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62"/>
      <c r="P43" s="63"/>
    </row>
    <row r="44" s="2" customFormat="1" ht="50" customHeight="1" spans="1:16">
      <c r="A44" s="36" t="s">
        <v>31</v>
      </c>
      <c r="B44" s="36"/>
      <c r="C44" s="37"/>
      <c r="D44" s="36"/>
      <c r="E44" s="36"/>
      <c r="F44" s="36"/>
      <c r="G44" s="36"/>
      <c r="H44" s="36"/>
      <c r="I44" s="36"/>
      <c r="J44" s="64"/>
      <c r="K44" s="65"/>
      <c r="L44" s="65"/>
      <c r="M44" s="64"/>
      <c r="N44" s="36"/>
      <c r="O44" s="42"/>
      <c r="P44" s="63"/>
    </row>
    <row r="45" s="2" customFormat="1" ht="33" customHeight="1" spans="1:16">
      <c r="A45" s="38" t="s">
        <v>32</v>
      </c>
      <c r="B45" s="38"/>
      <c r="C45" s="39"/>
      <c r="D45" s="38"/>
      <c r="E45" s="38"/>
      <c r="F45" s="38"/>
      <c r="G45" s="38"/>
      <c r="H45" s="38"/>
      <c r="I45" s="38"/>
      <c r="J45" s="66"/>
      <c r="K45" s="67"/>
      <c r="L45" s="67"/>
      <c r="M45" s="66"/>
      <c r="N45" s="38"/>
      <c r="O45" s="42"/>
      <c r="P45" s="63"/>
    </row>
    <row r="46" s="1" customFormat="1" ht="18.75" spans="1:16">
      <c r="A46" s="40" t="s">
        <v>33</v>
      </c>
      <c r="B46" s="40"/>
      <c r="C46" s="41"/>
      <c r="D46" s="42"/>
      <c r="E46" s="42"/>
      <c r="F46" s="42"/>
      <c r="G46" s="42"/>
      <c r="H46" s="42"/>
      <c r="I46" s="42"/>
      <c r="J46" s="68"/>
      <c r="K46" s="69"/>
      <c r="L46" s="69"/>
      <c r="M46" s="68"/>
      <c r="N46" s="42"/>
      <c r="O46" s="42"/>
      <c r="P46" s="70"/>
    </row>
    <row r="47" s="1" customFormat="1" ht="18.75" spans="1:16">
      <c r="A47" s="42"/>
      <c r="B47" s="42"/>
      <c r="C47" s="41"/>
      <c r="D47" s="42"/>
      <c r="E47" s="42"/>
      <c r="F47" s="42"/>
      <c r="G47" s="42"/>
      <c r="H47" s="42"/>
      <c r="I47" s="42"/>
      <c r="J47" s="68"/>
      <c r="K47" s="71"/>
      <c r="L47" s="71"/>
      <c r="M47" s="68"/>
      <c r="N47" s="42"/>
      <c r="O47" s="42"/>
      <c r="P47" s="70"/>
    </row>
    <row r="48" s="1" customFormat="1" ht="18.75" spans="1:16">
      <c r="A48" s="40" t="s">
        <v>34</v>
      </c>
      <c r="B48" s="40"/>
      <c r="C48" s="43"/>
      <c r="D48" s="40"/>
      <c r="E48" s="40"/>
      <c r="F48" s="40"/>
      <c r="G48" s="42"/>
      <c r="H48" s="42"/>
      <c r="I48" s="42"/>
      <c r="J48" s="68"/>
      <c r="K48" s="69"/>
      <c r="L48" s="69"/>
      <c r="M48" s="68"/>
      <c r="N48" s="42"/>
      <c r="O48" s="42"/>
      <c r="P48" s="70"/>
    </row>
  </sheetData>
  <autoFilter ref="A7:O48">
    <extLst/>
  </autoFilter>
  <mergeCells count="11">
    <mergeCell ref="B2:O2"/>
    <mergeCell ref="K4:O4"/>
    <mergeCell ref="K5:O5"/>
    <mergeCell ref="A6:G6"/>
    <mergeCell ref="K6:O6"/>
    <mergeCell ref="A42:F42"/>
    <mergeCell ref="A43:O43"/>
    <mergeCell ref="A44:N44"/>
    <mergeCell ref="A45:N45"/>
    <mergeCell ref="A46:B46"/>
    <mergeCell ref="A48:F48"/>
  </mergeCells>
  <printOptions horizontalCentered="1"/>
  <pageMargins left="0" right="0" top="0.432638888888889" bottom="0.354166666666667" header="0" footer="0"/>
  <pageSetup paperSize="9" scale="77" fitToHeight="0" orientation="landscape" horizontalDpi="600" verticalDpi="600"/>
  <headerFooter alignWithMargins="0" scaleWithDoc="0">
    <oddFooter>&amp;C&amp;P</oddFooter>
  </headerFooter>
  <colBreaks count="1" manualBreakCount="1">
    <brk id="15" max="65397" man="1"/>
  </colBreaks>
  <ignoredErrors>
    <ignoredError sqref="K13:K21 K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八街下浮 10%</vt:lpstr>
      <vt:lpstr>10栋3套下浮 </vt:lpstr>
      <vt:lpstr>18栋1套下浮</vt:lpstr>
      <vt:lpstr>20栋24套下浮</vt:lpstr>
      <vt:lpstr>21栋34套下浮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客服5</dc:creator>
  <cp:lastModifiedBy>周铭华</cp:lastModifiedBy>
  <dcterms:created xsi:type="dcterms:W3CDTF">2022-11-07T10:05:00Z</dcterms:created>
  <dcterms:modified xsi:type="dcterms:W3CDTF">2024-09-10T03:16:14Z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D51A5F2A02E646349A5418976A048AA6_13</vt:lpwstr>
  </property>
  <property fmtid="{D5CDD505-2E9C-101B-9397-08002B2CF9AE}" pid="4" name="KSOReadingLayout">
    <vt:bool>true</vt:bool>
  </property>
</Properties>
</file>