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1栋2单元" sheetId="4" r:id="rId1"/>
    <sheet name="1栋2单元下调" sheetId="5" r:id="rId2"/>
    <sheet name="2栋2单元" sheetId="1" r:id="rId3"/>
  </sheets>
  <definedNames>
    <definedName name="_xlnm._FilterDatabase" localSheetId="2" hidden="1">'2栋2单元'!$A$1:$O$16</definedName>
    <definedName name="_xlnm._FilterDatabase" localSheetId="0" hidden="1">'1栋2单元'!$A$1:$O$16</definedName>
    <definedName name="_xlnm._FilterDatabase" localSheetId="1" hidden="1">'1栋2单元下调'!$A$1:$O$16</definedName>
  </definedNames>
  <calcPr calcId="144525"/>
</workbook>
</file>

<file path=xl/sharedStrings.xml><?xml version="1.0" encoding="utf-8"?>
<sst xmlns="http://schemas.openxmlformats.org/spreadsheetml/2006/main" count="111" uniqueCount="39">
  <si>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</si>
  <si>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</si>
  <si>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</si>
  <si>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</si>
  <si>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</si>
  <si>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</si>
  <si>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销售价格备案编号：[2024]105号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</si>
  <si>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</si>
  <si>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</si>
  <si>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</si>
  <si>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</si>
  <si>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</si>
  <si>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</si>
  <si>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</si>
  <si>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</si>
  <si>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</si>
  <si>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</si>
  <si>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</si>
  <si>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</si>
  <si>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</si>
  <si>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</si>
  <si>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</si>
  <si>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</si>
  <si>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1栋2单元</t>
  </si>
  <si>
    <t>三房两厅两卫</t>
  </si>
  <si>
    <t>未售</t>
  </si>
  <si>
    <t>毛坯</t>
  </si>
  <si>
    <t>本楼栋总面积/均价</t>
  </si>
  <si>
    <t>本栋待销售住宅共37套。本次办理销售住宅1套，销售住宅总建筑面积：63.67㎡，套内面积：51.89㎡，分摊面积：11.78㎡，销售均价：7308元/㎡（建筑面积）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</si>
  <si>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</si>
  <si>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</si>
  <si>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</si>
  <si>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</si>
  <si>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</si>
  <si>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</si>
  <si>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本栋销售住宅共37套。本次办理销售住宅1套，销售住宅总建筑面积：117.82㎡，套内面积：96.02㎡，分摊面积：21.8㎡，销售均价：7563元/㎡（建筑面积）</t>
  </si>
  <si>
    <t>2栋2单元</t>
  </si>
  <si>
    <t>两房两厅一卫</t>
  </si>
  <si>
    <t>本栋待销售住宅共169套。本次办理销售住宅1套，销售住宅总建筑面积：102㎡，套内面积：83.28㎡，分摊面积：18.72㎡，销售均价：6850元/㎡（建筑面积）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</si>
</sst>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3"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Arial"/>
      <charset val="0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31" fontId="3" fillId="0" borderId="0" xfId="0" applyNumberFormat="1" applyFont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76" fontId="8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selection activeCell="A11" sqref="A11:O11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8.25" style="2" customWidth="1"/>
    <col min="6" max="6" width="7.5" customWidth="1"/>
    <col min="7" max="7" width="9.3" customWidth="1"/>
    <col min="8" max="8" width="14" customWidth="1"/>
    <col min="9" max="9" width="11.5" customWidth="1"/>
    <col min="10" max="10" width="11.9416666666667" customWidth="1"/>
    <col min="11" max="11" width="12.8916666666667" customWidth="1"/>
    <col min="12" max="12" width="14.5" customWidth="1"/>
    <col min="13" max="13" width="13.125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30"/>
      <c r="J6" s="9"/>
      <c r="K6" s="10" t="s">
        <v>7</v>
      </c>
      <c r="L6" s="31">
        <v>45484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43" t="s">
        <v>23</v>
      </c>
      <c r="C8" s="44">
        <v>403</v>
      </c>
      <c r="D8" s="45">
        <v>4</v>
      </c>
      <c r="E8" s="45" t="s">
        <v>24</v>
      </c>
      <c r="F8" s="35">
        <v>3</v>
      </c>
      <c r="G8" s="46">
        <v>63.67</v>
      </c>
      <c r="H8" s="46">
        <v>11.78</v>
      </c>
      <c r="I8" s="46">
        <v>51.89</v>
      </c>
      <c r="J8" s="47">
        <v>6960</v>
      </c>
      <c r="K8" s="48">
        <f>J8*1.05</f>
        <v>7308</v>
      </c>
      <c r="L8" s="47">
        <v>443130</v>
      </c>
      <c r="M8" s="47">
        <f>K8*G8</f>
        <v>465300.36</v>
      </c>
      <c r="N8" s="18" t="s">
        <v>25</v>
      </c>
      <c r="O8" s="35" t="s">
        <v>26</v>
      </c>
    </row>
    <row r="9" ht="27" customHeight="1" spans="1:15">
      <c r="A9" s="23" t="s">
        <v>27</v>
      </c>
      <c r="B9" s="23"/>
      <c r="C9" s="23"/>
      <c r="D9" s="23"/>
      <c r="E9" s="24"/>
      <c r="F9" s="23"/>
      <c r="G9" s="19">
        <f>SUM(G8:G8)</f>
        <v>63.67</v>
      </c>
      <c r="H9" s="19">
        <f>SUM(H8:H8)</f>
        <v>11.78</v>
      </c>
      <c r="I9" s="19">
        <f>SUM(I8:I8)</f>
        <v>51.89</v>
      </c>
      <c r="J9" s="19">
        <f>SUM(J8:J8)</f>
        <v>6960</v>
      </c>
      <c r="K9" s="19">
        <f>SUM(K8:K8)</f>
        <v>7308</v>
      </c>
      <c r="L9" s="19">
        <f>SUM(L8:L8)</f>
        <v>443130</v>
      </c>
      <c r="M9" s="19">
        <f>SUM(M8:M8)</f>
        <v>465300.36</v>
      </c>
      <c r="N9" s="35" t="s">
        <v>25</v>
      </c>
      <c r="O9" s="35" t="s">
        <v>26</v>
      </c>
    </row>
    <row r="10" s="1" customFormat="1" ht="39" customHeight="1" spans="1:15">
      <c r="A10" s="25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45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6" t="s">
        <v>32</v>
      </c>
      <c r="M14" s="36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7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5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selection activeCell="A11" sqref="A11:O11"/>
    </sheetView>
  </sheetViews>
  <sheetFormatPr defaultColWidth="8.8" defaultRowHeight="14.25"/>
  <cols>
    <col min="1" max="1" width="4.3" customWidth="1"/>
    <col min="2" max="2" width="13.5" customWidth="1"/>
    <col min="3" max="3" width="6.3" customWidth="1"/>
    <col min="4" max="4" width="7.625" customWidth="1"/>
    <col min="5" max="5" width="15.25" style="2" customWidth="1"/>
    <col min="6" max="6" width="7.5" customWidth="1"/>
    <col min="7" max="7" width="9.3" customWidth="1"/>
    <col min="8" max="8" width="14.5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30"/>
      <c r="J6" s="9"/>
      <c r="K6" s="10" t="s">
        <v>7</v>
      </c>
      <c r="L6" s="31">
        <v>45484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38" customFormat="1" ht="27" customHeight="1" spans="1:15">
      <c r="A8" s="39">
        <v>1</v>
      </c>
      <c r="B8" s="19" t="s">
        <v>23</v>
      </c>
      <c r="C8" s="20">
        <v>1302</v>
      </c>
      <c r="D8" s="21">
        <v>13</v>
      </c>
      <c r="E8" s="19" t="s">
        <v>24</v>
      </c>
      <c r="F8" s="21">
        <v>3</v>
      </c>
      <c r="G8" s="22">
        <v>117.82</v>
      </c>
      <c r="H8" s="22">
        <f>G8-I8</f>
        <v>21.8</v>
      </c>
      <c r="I8" s="32">
        <v>96.02</v>
      </c>
      <c r="J8" s="32">
        <v>8403</v>
      </c>
      <c r="K8" s="33">
        <v>7563</v>
      </c>
      <c r="L8" s="42">
        <v>990041</v>
      </c>
      <c r="M8" s="34">
        <v>891073</v>
      </c>
      <c r="N8" s="35" t="s">
        <v>25</v>
      </c>
      <c r="O8" s="35" t="s">
        <v>26</v>
      </c>
    </row>
    <row r="9" ht="27" customHeight="1" spans="1:15">
      <c r="A9" s="23" t="s">
        <v>27</v>
      </c>
      <c r="B9" s="23"/>
      <c r="C9" s="23"/>
      <c r="D9" s="23"/>
      <c r="E9" s="24"/>
      <c r="F9" s="23"/>
      <c r="G9" s="22">
        <v>117.82</v>
      </c>
      <c r="H9" s="22">
        <f>G9-I9</f>
        <v>21.8</v>
      </c>
      <c r="I9" s="32">
        <v>96.02</v>
      </c>
      <c r="J9" s="32">
        <v>8403</v>
      </c>
      <c r="K9" s="33">
        <f>M9/G9</f>
        <v>7563.00288575794</v>
      </c>
      <c r="L9" s="42">
        <f>SUM(L8:L8)</f>
        <v>990041</v>
      </c>
      <c r="M9" s="18">
        <f>SUM(M8:M8)</f>
        <v>891073</v>
      </c>
      <c r="N9" s="35" t="s">
        <v>25</v>
      </c>
      <c r="O9" s="35" t="s">
        <v>26</v>
      </c>
    </row>
    <row r="10" s="1" customFormat="1" ht="39" customHeight="1" spans="1:15">
      <c r="A10" s="40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ht="53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6" t="s">
        <v>32</v>
      </c>
      <c r="M14" s="36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7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fitToHeight="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A10" sqref="A10:O10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8.875" style="2" customWidth="1"/>
    <col min="6" max="6" width="7.5" customWidth="1"/>
    <col min="7" max="7" width="9.3" customWidth="1"/>
    <col min="8" max="8" width="15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30"/>
      <c r="J6" s="9"/>
      <c r="K6" s="10" t="s">
        <v>7</v>
      </c>
      <c r="L6" s="31">
        <v>45484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36</v>
      </c>
      <c r="C8" s="20">
        <v>1502</v>
      </c>
      <c r="D8" s="21">
        <v>102</v>
      </c>
      <c r="E8" s="19" t="s">
        <v>37</v>
      </c>
      <c r="F8" s="21">
        <v>3</v>
      </c>
      <c r="G8" s="21">
        <v>102</v>
      </c>
      <c r="H8" s="22">
        <v>83.28</v>
      </c>
      <c r="I8" s="32">
        <v>18.72</v>
      </c>
      <c r="J8" s="22">
        <v>7611.46</v>
      </c>
      <c r="K8" s="33">
        <v>6850</v>
      </c>
      <c r="L8" s="32">
        <v>776368.57</v>
      </c>
      <c r="M8" s="34">
        <v>698700</v>
      </c>
      <c r="N8" s="35" t="s">
        <v>25</v>
      </c>
      <c r="O8" s="35" t="s">
        <v>26</v>
      </c>
    </row>
    <row r="9" ht="27" customHeight="1" spans="1:15">
      <c r="A9" s="23" t="s">
        <v>27</v>
      </c>
      <c r="B9" s="23"/>
      <c r="C9" s="23"/>
      <c r="D9" s="23"/>
      <c r="E9" s="24"/>
      <c r="F9" s="23"/>
      <c r="G9" s="18">
        <f t="shared" ref="G9:M9" si="0">SUM(G8:G8)</f>
        <v>102</v>
      </c>
      <c r="H9" s="19">
        <f t="shared" si="0"/>
        <v>83.28</v>
      </c>
      <c r="I9" s="19">
        <f t="shared" si="0"/>
        <v>18.72</v>
      </c>
      <c r="J9" s="19">
        <f t="shared" si="0"/>
        <v>7611.46</v>
      </c>
      <c r="K9" s="33">
        <f t="shared" si="0"/>
        <v>6850</v>
      </c>
      <c r="L9" s="32">
        <f t="shared" si="0"/>
        <v>776368.57</v>
      </c>
      <c r="M9" s="34">
        <f t="shared" si="0"/>
        <v>698700</v>
      </c>
      <c r="N9" s="35" t="s">
        <v>25</v>
      </c>
      <c r="O9" s="35" t="s">
        <v>26</v>
      </c>
    </row>
    <row r="10" s="1" customFormat="1" ht="39" customHeight="1" spans="1:15">
      <c r="A10" s="25" t="s">
        <v>38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53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6" t="s">
        <v>32</v>
      </c>
      <c r="M14" s="36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7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" operator="equal">
      <formula>"已售"</formula>
    </cfRule>
  </conditionalFormatting>
  <conditionalFormatting sqref="N9">
    <cfRule type="cellIs" dxfId="0" priority="1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1栋2单元</vt:lpstr>
      <vt:lpstr>1栋2单元下调</vt:lpstr>
      <vt:lpstr>2栋2单元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2024-07-17T09:04:14Z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201FEF61168C4A419694D8C3C9376519_13</vt:lpwstr>
  </property>
</Properties>
</file>