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1栋 2套 上浮 2% " sheetId="18" r:id="rId1"/>
    <sheet name="21栋 7套 上浮 4% " sheetId="17" r:id="rId2"/>
    <sheet name="21栋 11套 上浮 5% " sheetId="16" r:id="rId3"/>
  </sheets>
  <definedNames>
    <definedName name="_xlnm._FilterDatabase" localSheetId="0" hidden="1">'21栋 2套 上浮 2% '!$A$7:$O$11</definedName>
    <definedName name="_xlnm._FilterDatabase" localSheetId="1" hidden="1">'21栋 7套 上浮 4% '!$A$7:$O$23</definedName>
    <definedName name="_xlnm._FilterDatabase" localSheetId="2" hidden="1">'21栋 11套 上浮 5% '!$A$7:$O$27</definedName>
    <definedName name="_xlnm.Print_Area" localSheetId="2">'21栋 11套 上浮 5% '!$A$1:$O$27</definedName>
    <definedName name="_xlnm.Print_Titles" localSheetId="2">'21栋 11套 上浮 5% '!$7:$7</definedName>
    <definedName name="_xlnm.Print_Area" localSheetId="1">'21栋 7套 上浮 4% '!$A$1:$O$23</definedName>
    <definedName name="_xlnm.Print_Titles" localSheetId="1">'21栋 7套 上浮 4% '!$7:$7</definedName>
    <definedName name="_xlnm.Print_Area" localSheetId="0">'21栋 2套 上浮 2% '!$A$1:$O$18</definedName>
    <definedName name="_xlnm.Print_Titles" localSheetId="0">'21栋 2套 上浮 2% '!$7:$7</definedName>
  </definedNames>
  <calcPr calcId="144525"/>
</workbook>
</file>

<file path=xl/sharedStrings.xml><?xml version="1.0" encoding="utf-8"?>
<sst xmlns="http://schemas.openxmlformats.org/spreadsheetml/2006/main" count="216" uniqueCount="80">
  <si>
    <t>商品房销售价目表（调整）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</si>
  <si>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</si>
  <si>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</si>
  <si>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</si>
  <si>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</si>
  <si>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</si>
  <si>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销售价格备案编号：[2024]004号</t>
  </si>
  <si>
    <t>日期：</t>
  </si>
  <si>
    <t>序号</t>
  </si>
  <si>
    <t>幢（栋）号</t>
  </si>
  <si>
    <t>房号</t>
  </si>
  <si>
    <t>楼层</t>
  </si>
  <si>
    <t>户型</t>
  </si>
  <si>
    <t>层高（m）</t>
  </si>
  <si>
    <t>建筑面积（m2）</t>
  </si>
  <si>
    <t>分摊的共有建筑面积（m2）</t>
  </si>
  <si>
    <t>套内建筑面积（m2）</t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</si>
  <si>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</si>
  <si>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</si>
  <si>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</si>
  <si>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</si>
  <si>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</si>
  <si>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</si>
  <si>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21栋</t>
  </si>
  <si>
    <t>1208房</t>
  </si>
  <si>
    <t>二居室</t>
  </si>
  <si>
    <t>现售</t>
  </si>
  <si>
    <t>毛坯</t>
  </si>
  <si>
    <t>1308房</t>
  </si>
  <si>
    <t>合计</t>
  </si>
  <si>
    <t>本楼栋总面积/均价</t>
  </si>
  <si>
    <r>
      <t>本栋销售住宅共180 套，本次申请住宅共2套，销售住宅总建筑面积：111.82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，套内面积：85.48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，分摊面积：26.34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，销售均价：9926.03元/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</si>
  <si>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</si>
  <si>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</si>
  <si>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</si>
  <si>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</si>
  <si>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2108房</t>
  </si>
  <si>
    <t>2202房</t>
  </si>
  <si>
    <t>517979</t>
  </si>
  <si>
    <t>2208房</t>
  </si>
  <si>
    <t>535171</t>
  </si>
  <si>
    <t>2302房</t>
  </si>
  <si>
    <t>519715</t>
  </si>
  <si>
    <t>2303房</t>
  </si>
  <si>
    <t>2402房</t>
  </si>
  <si>
    <t>521451</t>
  </si>
  <si>
    <t>2403房</t>
  </si>
  <si>
    <r>
      <t>本栋销售住宅共180 套，本次申请住宅共7套，销售住宅总建筑面积：383.07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，套内面积：292.83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，分摊面积：90.24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，销售均价：9960.82元/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</si>
  <si>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604房</t>
  </si>
  <si>
    <t>9256.8</t>
  </si>
  <si>
    <t>804房</t>
  </si>
  <si>
    <t>9324</t>
  </si>
  <si>
    <t>724847.76</t>
  </si>
  <si>
    <t>1004房</t>
  </si>
  <si>
    <t>9391.2</t>
  </si>
  <si>
    <t>730071.89</t>
  </si>
  <si>
    <t>1408房</t>
  </si>
  <si>
    <t>9316</t>
  </si>
  <si>
    <t>520858</t>
  </si>
  <si>
    <t>1508房</t>
  </si>
  <si>
    <t>9348</t>
  </si>
  <si>
    <t>522647</t>
  </si>
  <si>
    <t>1708房</t>
  </si>
  <si>
    <t>9412</t>
  </si>
  <si>
    <t>526225</t>
  </si>
  <si>
    <t>1808房</t>
  </si>
  <si>
    <t>9444</t>
  </si>
  <si>
    <t>528014</t>
  </si>
  <si>
    <t>1908房</t>
  </si>
  <si>
    <t>9476</t>
  </si>
  <si>
    <t>529803</t>
  </si>
  <si>
    <t>2008房</t>
  </si>
  <si>
    <t>9508</t>
  </si>
  <si>
    <t>531592</t>
  </si>
  <si>
    <t>2304房</t>
  </si>
  <si>
    <t>9360</t>
  </si>
  <si>
    <t>727646</t>
  </si>
  <si>
    <t>2404房</t>
  </si>
  <si>
    <t>730134</t>
  </si>
  <si>
    <r>
      <t>本栋销售住宅共180 套，本次申请住宅共11套，销售住宅总建筑面积：724.16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，套内面积：553.59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，分摊面积：170.57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，销售均价：9853.58元/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</si>
</sst>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177" formatCode="yyyy&quot;年&quot;m&quot;月&quot;d&quot;日&quot;;@"/>
    <numFmt numFmtId="43" formatCode="_ * #,##0.00_ ;_ * \-#,##0.00_ ;_ * &quot;-&quot;??_ ;_ @_ "/>
    <numFmt numFmtId="178" formatCode="0_ "/>
  </numFmts>
  <fonts count="36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4"/>
      <name val="仿宋_GB2312"/>
      <charset val="0"/>
    </font>
    <font>
      <sz val="14"/>
      <color theme="1"/>
      <name val="仿宋_GB2312"/>
      <charset val="0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9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27" fillId="23" borderId="13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3" fillId="0" borderId="0"/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1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176" fontId="6" fillId="2" borderId="2" xfId="49" applyNumberFormat="1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176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10" fillId="0" borderId="0" xfId="0" applyNumberFormat="1" applyFont="1" applyAlignment="1">
      <alignment horizontal="left" vertical="center" wrapText="1"/>
    </xf>
    <xf numFmtId="176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>
      <alignment vertical="center"/>
    </xf>
    <xf numFmtId="0" fontId="6" fillId="2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8"/>
  <sheetViews>
    <sheetView tabSelected="1" workbookViewId="0">
      <pane ySplit="7" topLeftCell="A8" activePane="bottomLeft" state="frozen"/>
      <selection/>
      <selection pane="bottomLeft" activeCell="N10" sqref="N10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21.875" style="7" customWidth="1"/>
    <col min="14" max="14" width="11.75" style="5" customWidth="1"/>
    <col min="15" max="15" width="8.75" style="5"/>
  </cols>
  <sheetData>
    <row r="2" ht="25" customHeight="1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4"/>
      <c r="L2" s="34"/>
      <c r="M2" s="35"/>
      <c r="N2" s="8"/>
      <c r="O2" s="8"/>
    </row>
    <row r="4" s="1" customFormat="1" ht="22" customHeight="1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36" t="s">
        <v>3</v>
      </c>
      <c r="L4" s="36"/>
      <c r="M4" s="37"/>
      <c r="N4" s="11"/>
      <c r="O4" s="11"/>
    </row>
    <row r="5" s="1" customFormat="1" ht="22" customHeight="1" spans="1:15">
      <c r="A5" s="10"/>
      <c r="B5" s="11"/>
      <c r="C5" s="11"/>
      <c r="D5" s="11"/>
      <c r="E5" s="11"/>
      <c r="F5" s="11"/>
      <c r="G5" s="11"/>
      <c r="H5" s="10"/>
      <c r="I5" s="10"/>
      <c r="J5" s="10" t="s">
        <v>4</v>
      </c>
      <c r="K5" s="38" t="s">
        <v>5</v>
      </c>
      <c r="L5" s="38"/>
      <c r="M5" s="38"/>
      <c r="N5" s="38"/>
      <c r="O5" s="38"/>
    </row>
    <row r="6" s="1" customFormat="1" ht="22" customHeight="1" spans="1:15">
      <c r="A6" s="12" t="s">
        <v>6</v>
      </c>
      <c r="B6" s="12"/>
      <c r="C6" s="12"/>
      <c r="D6" s="12"/>
      <c r="E6" s="12"/>
      <c r="F6" s="12"/>
      <c r="G6" s="12"/>
      <c r="H6" s="11"/>
      <c r="I6" s="10"/>
      <c r="J6" s="11" t="s">
        <v>7</v>
      </c>
      <c r="K6" s="39">
        <v>45296</v>
      </c>
      <c r="L6" s="39"/>
      <c r="M6" s="40"/>
      <c r="N6" s="39"/>
      <c r="O6" s="39"/>
    </row>
    <row r="7" s="2" customFormat="1" ht="58" customHeight="1" spans="1:15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41" t="s">
        <v>18</v>
      </c>
      <c r="L7" s="42" t="s">
        <v>19</v>
      </c>
      <c r="M7" s="14" t="s">
        <v>20</v>
      </c>
      <c r="N7" s="14" t="s">
        <v>21</v>
      </c>
      <c r="O7" s="14" t="s">
        <v>22</v>
      </c>
    </row>
    <row r="8" s="2" customFormat="1" ht="28" customHeight="1" spans="1:15">
      <c r="A8" s="15">
        <v>1</v>
      </c>
      <c r="B8" s="14" t="s">
        <v>23</v>
      </c>
      <c r="C8" s="16" t="s">
        <v>24</v>
      </c>
      <c r="D8" s="17">
        <v>12</v>
      </c>
      <c r="E8" s="18" t="s">
        <v>25</v>
      </c>
      <c r="F8" s="19">
        <v>2.95</v>
      </c>
      <c r="G8" s="20">
        <v>55.91</v>
      </c>
      <c r="H8" s="14">
        <v>13.17</v>
      </c>
      <c r="I8" s="14">
        <f>G8-H8</f>
        <v>42.74</v>
      </c>
      <c r="J8" s="56">
        <v>9714.6</v>
      </c>
      <c r="K8" s="41">
        <f>J8*102%</f>
        <v>9908.892</v>
      </c>
      <c r="L8" s="56">
        <v>543143.29</v>
      </c>
      <c r="M8" s="41">
        <f>G8*K8</f>
        <v>554006.15172</v>
      </c>
      <c r="N8" s="15" t="s">
        <v>26</v>
      </c>
      <c r="O8" s="15" t="s">
        <v>27</v>
      </c>
    </row>
    <row r="9" s="2" customFormat="1" ht="28" customHeight="1" spans="1:15">
      <c r="A9" s="15">
        <v>2</v>
      </c>
      <c r="B9" s="14" t="s">
        <v>23</v>
      </c>
      <c r="C9" s="16" t="s">
        <v>28</v>
      </c>
      <c r="D9" s="17">
        <v>13</v>
      </c>
      <c r="E9" s="18" t="s">
        <v>25</v>
      </c>
      <c r="F9" s="19">
        <v>2.95</v>
      </c>
      <c r="G9" s="20">
        <v>55.91</v>
      </c>
      <c r="H9" s="14">
        <v>13.17</v>
      </c>
      <c r="I9" s="14">
        <f>G9-H9</f>
        <v>42.74</v>
      </c>
      <c r="J9" s="56">
        <v>9748.2</v>
      </c>
      <c r="K9" s="41">
        <f>J9*102%</f>
        <v>9943.164</v>
      </c>
      <c r="L9" s="42">
        <v>545021.86</v>
      </c>
      <c r="M9" s="41">
        <f>G9*K9</f>
        <v>555922.29924</v>
      </c>
      <c r="N9" s="15" t="s">
        <v>26</v>
      </c>
      <c r="O9" s="15" t="s">
        <v>27</v>
      </c>
    </row>
    <row r="10" s="3" customFormat="1" ht="28" customHeight="1" spans="1:15">
      <c r="A10" s="21" t="s">
        <v>29</v>
      </c>
      <c r="B10" s="22" t="s">
        <v>30</v>
      </c>
      <c r="C10" s="23"/>
      <c r="D10" s="23"/>
      <c r="E10" s="23"/>
      <c r="F10" s="24"/>
      <c r="G10" s="25">
        <f t="shared" ref="G10:M10" si="0">SUM(G8:G9)</f>
        <v>111.82</v>
      </c>
      <c r="H10" s="25">
        <f t="shared" si="0"/>
        <v>26.34</v>
      </c>
      <c r="I10" s="25">
        <f t="shared" si="0"/>
        <v>85.48</v>
      </c>
      <c r="J10" s="43">
        <f>AVERAGE(J8:J9)</f>
        <v>9731.4</v>
      </c>
      <c r="K10" s="43">
        <f>AVERAGE(K8:K9)</f>
        <v>9926.028</v>
      </c>
      <c r="L10" s="42">
        <f>SUM(L8:L9)</f>
        <v>1088165.15</v>
      </c>
      <c r="M10" s="41">
        <f>SUM(M8:M9)</f>
        <v>1109928.45096</v>
      </c>
      <c r="N10" s="15"/>
      <c r="O10" s="15"/>
    </row>
    <row r="11" s="1" customFormat="1" ht="53" customHeight="1" spans="1:15">
      <c r="A11" s="26" t="s">
        <v>31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44"/>
      <c r="O11" s="45"/>
    </row>
    <row r="12" s="1" customFormat="1" ht="15.95" customHeight="1" spans="1:1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46"/>
      <c r="L12" s="46"/>
      <c r="M12" s="28"/>
      <c r="N12" s="28"/>
      <c r="O12" s="37"/>
    </row>
    <row r="13" s="1" customFormat="1" ht="47" customHeight="1" spans="1:15">
      <c r="A13" s="29" t="s">
        <v>32</v>
      </c>
      <c r="B13" s="29"/>
      <c r="C13" s="29"/>
      <c r="D13" s="29"/>
      <c r="E13" s="29"/>
      <c r="F13" s="29"/>
      <c r="G13" s="29"/>
      <c r="H13" s="29"/>
      <c r="I13" s="29"/>
      <c r="J13" s="29"/>
      <c r="K13" s="47"/>
      <c r="L13" s="47"/>
      <c r="M13" s="48"/>
      <c r="N13" s="29"/>
      <c r="O13" s="10"/>
    </row>
    <row r="14" s="1" customFormat="1" ht="33" customHeight="1" spans="1:15">
      <c r="A14" s="30" t="s">
        <v>33</v>
      </c>
      <c r="B14" s="30"/>
      <c r="C14" s="30"/>
      <c r="D14" s="30"/>
      <c r="E14" s="30"/>
      <c r="F14" s="30"/>
      <c r="G14" s="30"/>
      <c r="H14" s="30"/>
      <c r="I14" s="30"/>
      <c r="J14" s="30"/>
      <c r="K14" s="38"/>
      <c r="L14" s="38"/>
      <c r="M14" s="49"/>
      <c r="N14" s="30"/>
      <c r="O14" s="10"/>
    </row>
    <row r="15" ht="18.75" spans="1:15">
      <c r="A15" s="31"/>
      <c r="B15" s="31"/>
      <c r="C15" s="31"/>
      <c r="D15" s="31"/>
      <c r="E15" s="31"/>
      <c r="F15" s="31"/>
      <c r="G15" s="31"/>
      <c r="H15" s="31"/>
      <c r="I15" s="50"/>
      <c r="J15" s="31"/>
      <c r="K15" s="51"/>
      <c r="L15" s="51"/>
      <c r="M15" s="52"/>
      <c r="N15" s="31"/>
      <c r="O15" s="33"/>
    </row>
    <row r="16" ht="18.75" spans="1:15">
      <c r="A16" s="32" t="s">
        <v>34</v>
      </c>
      <c r="B16" s="32"/>
      <c r="C16" s="33"/>
      <c r="D16" s="33"/>
      <c r="E16" s="33"/>
      <c r="F16" s="33"/>
      <c r="G16" s="33"/>
      <c r="H16" s="33"/>
      <c r="I16" s="33"/>
      <c r="J16" s="33"/>
      <c r="K16" s="53"/>
      <c r="L16" s="53"/>
      <c r="M16" s="54"/>
      <c r="N16" s="33"/>
      <c r="O16" s="33"/>
    </row>
    <row r="17" ht="18.75" spans="1:1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55"/>
      <c r="L17" s="55"/>
      <c r="M17" s="54"/>
      <c r="N17" s="33"/>
      <c r="O17" s="33"/>
    </row>
    <row r="18" ht="18.75" spans="1:15">
      <c r="A18" s="32" t="s">
        <v>35</v>
      </c>
      <c r="B18" s="32"/>
      <c r="C18" s="32"/>
      <c r="D18" s="32"/>
      <c r="E18" s="32"/>
      <c r="F18" s="32"/>
      <c r="G18" s="33"/>
      <c r="H18" s="33"/>
      <c r="I18" s="33"/>
      <c r="J18" s="33"/>
      <c r="K18" s="53"/>
      <c r="L18" s="53"/>
      <c r="M18" s="54"/>
      <c r="N18" s="33"/>
      <c r="O18" s="33"/>
    </row>
  </sheetData>
  <autoFilter ref="A7:O11">
    <extLst/>
  </autoFilter>
  <mergeCells count="12">
    <mergeCell ref="B2:O2"/>
    <mergeCell ref="K4:O4"/>
    <mergeCell ref="K5:O5"/>
    <mergeCell ref="A6:G6"/>
    <mergeCell ref="K6:O6"/>
    <mergeCell ref="B10:F10"/>
    <mergeCell ref="A11:O11"/>
    <mergeCell ref="A12:O12"/>
    <mergeCell ref="A13:N13"/>
    <mergeCell ref="A14:N14"/>
    <mergeCell ref="A16:B16"/>
    <mergeCell ref="A18:F18"/>
  </mergeCells>
  <printOptions horizontalCentered="1"/>
  <pageMargins left="0" right="0" top="0.432638888888889" bottom="0.354166666666667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23"/>
  <sheetViews>
    <sheetView workbookViewId="0">
      <pane ySplit="7" topLeftCell="A8" activePane="bottomLeft" state="frozen"/>
      <selection/>
      <selection pane="bottomLeft" activeCell="J20" sqref="J20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7.875" style="7" customWidth="1"/>
    <col min="14" max="14" width="11.75" style="5" customWidth="1"/>
    <col min="15" max="15" width="8.75" style="5"/>
  </cols>
  <sheetData>
    <row r="2" ht="25" customHeight="1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4"/>
      <c r="L2" s="34"/>
      <c r="M2" s="35"/>
      <c r="N2" s="8"/>
      <c r="O2" s="8"/>
    </row>
    <row r="4" s="1" customFormat="1" ht="22" customHeight="1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36" t="s">
        <v>3</v>
      </c>
      <c r="L4" s="36"/>
      <c r="M4" s="37"/>
      <c r="N4" s="11"/>
      <c r="O4" s="11"/>
    </row>
    <row r="5" s="1" customFormat="1" ht="22" customHeight="1" spans="1:15">
      <c r="A5" s="10"/>
      <c r="B5" s="11"/>
      <c r="C5" s="11"/>
      <c r="D5" s="11"/>
      <c r="E5" s="11"/>
      <c r="F5" s="11"/>
      <c r="G5" s="11"/>
      <c r="H5" s="10"/>
      <c r="I5" s="10"/>
      <c r="J5" s="10" t="s">
        <v>4</v>
      </c>
      <c r="K5" s="38" t="s">
        <v>5</v>
      </c>
      <c r="L5" s="38"/>
      <c r="M5" s="38"/>
      <c r="N5" s="38"/>
      <c r="O5" s="38"/>
    </row>
    <row r="6" s="1" customFormat="1" ht="22" customHeight="1" spans="1:15">
      <c r="A6" s="12" t="s">
        <v>6</v>
      </c>
      <c r="B6" s="12"/>
      <c r="C6" s="12"/>
      <c r="D6" s="12"/>
      <c r="E6" s="12"/>
      <c r="F6" s="12"/>
      <c r="G6" s="12"/>
      <c r="H6" s="11"/>
      <c r="I6" s="10"/>
      <c r="J6" s="11" t="s">
        <v>7</v>
      </c>
      <c r="K6" s="39">
        <v>45296</v>
      </c>
      <c r="L6" s="39"/>
      <c r="M6" s="40"/>
      <c r="N6" s="39"/>
      <c r="O6" s="39"/>
    </row>
    <row r="7" s="2" customFormat="1" ht="58" customHeight="1" spans="1:15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41" t="s">
        <v>18</v>
      </c>
      <c r="L7" s="42" t="s">
        <v>19</v>
      </c>
      <c r="M7" s="14" t="s">
        <v>20</v>
      </c>
      <c r="N7" s="14" t="s">
        <v>21</v>
      </c>
      <c r="O7" s="14" t="s">
        <v>22</v>
      </c>
    </row>
    <row r="8" s="2" customFormat="1" ht="28" customHeight="1" spans="1:15">
      <c r="A8" s="15">
        <v>1</v>
      </c>
      <c r="B8" s="14" t="s">
        <v>23</v>
      </c>
      <c r="C8" s="16" t="s">
        <v>36</v>
      </c>
      <c r="D8" s="17">
        <v>21</v>
      </c>
      <c r="E8" s="18" t="s">
        <v>25</v>
      </c>
      <c r="F8" s="19">
        <v>2.95</v>
      </c>
      <c r="G8" s="20">
        <v>55.91</v>
      </c>
      <c r="H8" s="14">
        <v>13.17</v>
      </c>
      <c r="I8" s="14">
        <f t="shared" ref="I8:I14" si="0">G8-H8</f>
        <v>42.74</v>
      </c>
      <c r="J8" s="56">
        <v>9540</v>
      </c>
      <c r="K8" s="41">
        <f>J8*104%</f>
        <v>9921.6</v>
      </c>
      <c r="L8" s="41">
        <v>533381</v>
      </c>
      <c r="M8" s="41">
        <f t="shared" ref="M8:M14" si="1">G8*K8</f>
        <v>554716.656</v>
      </c>
      <c r="N8" s="15" t="s">
        <v>26</v>
      </c>
      <c r="O8" s="15" t="s">
        <v>27</v>
      </c>
    </row>
    <row r="9" s="2" customFormat="1" ht="28" customHeight="1" spans="1:15">
      <c r="A9" s="15">
        <v>2</v>
      </c>
      <c r="B9" s="14" t="s">
        <v>23</v>
      </c>
      <c r="C9" s="16" t="s">
        <v>37</v>
      </c>
      <c r="D9" s="17">
        <v>22</v>
      </c>
      <c r="E9" s="18" t="s">
        <v>25</v>
      </c>
      <c r="F9" s="19">
        <v>2.95</v>
      </c>
      <c r="G9" s="20">
        <v>54.25</v>
      </c>
      <c r="H9" s="14">
        <v>12.78</v>
      </c>
      <c r="I9" s="14">
        <f t="shared" si="0"/>
        <v>41.47</v>
      </c>
      <c r="J9" s="56">
        <v>9548</v>
      </c>
      <c r="K9" s="41">
        <f t="shared" ref="K8:K14" si="2">J9*104%</f>
        <v>9929.92</v>
      </c>
      <c r="L9" s="41" t="s">
        <v>38</v>
      </c>
      <c r="M9" s="41">
        <f t="shared" si="1"/>
        <v>538698.16</v>
      </c>
      <c r="N9" s="15" t="s">
        <v>26</v>
      </c>
      <c r="O9" s="15" t="s">
        <v>27</v>
      </c>
    </row>
    <row r="10" s="2" customFormat="1" ht="28" customHeight="1" spans="1:15">
      <c r="A10" s="15">
        <v>3</v>
      </c>
      <c r="B10" s="14" t="s">
        <v>23</v>
      </c>
      <c r="C10" s="16" t="s">
        <v>39</v>
      </c>
      <c r="D10" s="17">
        <v>22</v>
      </c>
      <c r="E10" s="18" t="s">
        <v>25</v>
      </c>
      <c r="F10" s="19">
        <v>2.95</v>
      </c>
      <c r="G10" s="20">
        <v>55.91</v>
      </c>
      <c r="H10" s="14">
        <v>13.17</v>
      </c>
      <c r="I10" s="14">
        <f t="shared" si="0"/>
        <v>42.74</v>
      </c>
      <c r="J10" s="56">
        <v>9572</v>
      </c>
      <c r="K10" s="41">
        <f t="shared" si="2"/>
        <v>9954.88</v>
      </c>
      <c r="L10" s="41" t="s">
        <v>40</v>
      </c>
      <c r="M10" s="41">
        <f t="shared" si="1"/>
        <v>556577.3408</v>
      </c>
      <c r="N10" s="15" t="s">
        <v>26</v>
      </c>
      <c r="O10" s="15" t="s">
        <v>27</v>
      </c>
    </row>
    <row r="11" s="2" customFormat="1" ht="28" customHeight="1" spans="1:15">
      <c r="A11" s="15">
        <v>4</v>
      </c>
      <c r="B11" s="14" t="s">
        <v>23</v>
      </c>
      <c r="C11" s="16" t="s">
        <v>41</v>
      </c>
      <c r="D11" s="17">
        <v>23</v>
      </c>
      <c r="E11" s="18" t="s">
        <v>25</v>
      </c>
      <c r="F11" s="19">
        <v>2.95</v>
      </c>
      <c r="G11" s="20">
        <v>54.25</v>
      </c>
      <c r="H11" s="14">
        <v>12.78</v>
      </c>
      <c r="I11" s="14">
        <f t="shared" si="0"/>
        <v>41.47</v>
      </c>
      <c r="J11" s="56">
        <v>9580</v>
      </c>
      <c r="K11" s="41">
        <f t="shared" si="2"/>
        <v>9963.2</v>
      </c>
      <c r="L11" s="41" t="s">
        <v>42</v>
      </c>
      <c r="M11" s="41">
        <f t="shared" si="1"/>
        <v>540503.6</v>
      </c>
      <c r="N11" s="15" t="s">
        <v>26</v>
      </c>
      <c r="O11" s="15" t="s">
        <v>27</v>
      </c>
    </row>
    <row r="12" s="2" customFormat="1" ht="28" customHeight="1" spans="1:15">
      <c r="A12" s="15">
        <v>5</v>
      </c>
      <c r="B12" s="14" t="s">
        <v>23</v>
      </c>
      <c r="C12" s="16" t="s">
        <v>43</v>
      </c>
      <c r="D12" s="17">
        <v>23</v>
      </c>
      <c r="E12" s="18" t="s">
        <v>25</v>
      </c>
      <c r="F12" s="19">
        <v>2.95</v>
      </c>
      <c r="G12" s="20">
        <v>54.25</v>
      </c>
      <c r="H12" s="14">
        <v>12.78</v>
      </c>
      <c r="I12" s="14">
        <f t="shared" si="0"/>
        <v>41.47</v>
      </c>
      <c r="J12" s="56">
        <v>9580</v>
      </c>
      <c r="K12" s="41">
        <f t="shared" si="2"/>
        <v>9963.2</v>
      </c>
      <c r="L12" s="41" t="s">
        <v>42</v>
      </c>
      <c r="M12" s="41">
        <f t="shared" si="1"/>
        <v>540503.6</v>
      </c>
      <c r="N12" s="15" t="s">
        <v>26</v>
      </c>
      <c r="O12" s="15" t="s">
        <v>27</v>
      </c>
    </row>
    <row r="13" s="2" customFormat="1" ht="28" customHeight="1" spans="1:15">
      <c r="A13" s="15">
        <v>6</v>
      </c>
      <c r="B13" s="14" t="s">
        <v>23</v>
      </c>
      <c r="C13" s="16" t="s">
        <v>44</v>
      </c>
      <c r="D13" s="17">
        <v>24</v>
      </c>
      <c r="E13" s="18" t="s">
        <v>25</v>
      </c>
      <c r="F13" s="19">
        <v>2.95</v>
      </c>
      <c r="G13" s="20">
        <v>54.25</v>
      </c>
      <c r="H13" s="14">
        <v>12.78</v>
      </c>
      <c r="I13" s="14">
        <f t="shared" si="0"/>
        <v>41.47</v>
      </c>
      <c r="J13" s="56">
        <v>9612</v>
      </c>
      <c r="K13" s="41">
        <f t="shared" si="2"/>
        <v>9996.48</v>
      </c>
      <c r="L13" s="41" t="s">
        <v>45</v>
      </c>
      <c r="M13" s="41">
        <f t="shared" si="1"/>
        <v>542309.04</v>
      </c>
      <c r="N13" s="15" t="s">
        <v>26</v>
      </c>
      <c r="O13" s="15" t="s">
        <v>27</v>
      </c>
    </row>
    <row r="14" s="2" customFormat="1" ht="28" customHeight="1" spans="1:15">
      <c r="A14" s="15">
        <v>7</v>
      </c>
      <c r="B14" s="14" t="s">
        <v>23</v>
      </c>
      <c r="C14" s="16" t="s">
        <v>46</v>
      </c>
      <c r="D14" s="17">
        <v>24</v>
      </c>
      <c r="E14" s="18" t="s">
        <v>25</v>
      </c>
      <c r="F14" s="19">
        <v>2.95</v>
      </c>
      <c r="G14" s="20">
        <v>54.25</v>
      </c>
      <c r="H14" s="14">
        <v>12.78</v>
      </c>
      <c r="I14" s="14">
        <f t="shared" si="0"/>
        <v>41.47</v>
      </c>
      <c r="J14" s="56">
        <v>9612</v>
      </c>
      <c r="K14" s="41">
        <f t="shared" si="2"/>
        <v>9996.48</v>
      </c>
      <c r="L14" s="41" t="s">
        <v>45</v>
      </c>
      <c r="M14" s="41">
        <f t="shared" si="1"/>
        <v>542309.04</v>
      </c>
      <c r="N14" s="15" t="s">
        <v>26</v>
      </c>
      <c r="O14" s="15" t="s">
        <v>27</v>
      </c>
    </row>
    <row r="15" s="3" customFormat="1" ht="28" customHeight="1" spans="1:15">
      <c r="A15" s="21" t="s">
        <v>29</v>
      </c>
      <c r="B15" s="22" t="s">
        <v>30</v>
      </c>
      <c r="C15" s="23"/>
      <c r="D15" s="23"/>
      <c r="E15" s="23"/>
      <c r="F15" s="24"/>
      <c r="G15" s="25">
        <f>SUM(G8:G14)</f>
        <v>383.07</v>
      </c>
      <c r="H15" s="25">
        <f>SUM(H8:H14)</f>
        <v>90.24</v>
      </c>
      <c r="I15" s="25">
        <f>SUM(I8:I14)</f>
        <v>292.83</v>
      </c>
      <c r="J15" s="43">
        <f>AVERAGE(J8:J14)</f>
        <v>9577.71428571429</v>
      </c>
      <c r="K15" s="43">
        <f>AVERAGE(K8:K14)</f>
        <v>9960.82285714286</v>
      </c>
      <c r="L15" s="25">
        <f>SUM(L8:L14)</f>
        <v>533381</v>
      </c>
      <c r="M15" s="41">
        <f>SUM(M8:M14)</f>
        <v>3815617.4368</v>
      </c>
      <c r="N15" s="15"/>
      <c r="O15" s="15"/>
    </row>
    <row r="16" s="1" customFormat="1" ht="45" customHeight="1" spans="1:15">
      <c r="A16" s="26" t="s">
        <v>47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44"/>
      <c r="O16" s="45"/>
    </row>
    <row r="17" s="1" customFormat="1" ht="15.95" customHeight="1" spans="1:1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46"/>
      <c r="L17" s="46"/>
      <c r="M17" s="28"/>
      <c r="N17" s="28"/>
      <c r="O17" s="37"/>
    </row>
    <row r="18" s="1" customFormat="1" ht="49" customHeight="1" spans="1:15">
      <c r="A18" s="29" t="s">
        <v>32</v>
      </c>
      <c r="B18" s="29"/>
      <c r="C18" s="29"/>
      <c r="D18" s="29"/>
      <c r="E18" s="29"/>
      <c r="F18" s="29"/>
      <c r="G18" s="29"/>
      <c r="H18" s="29"/>
      <c r="I18" s="29"/>
      <c r="J18" s="29"/>
      <c r="K18" s="47"/>
      <c r="L18" s="47"/>
      <c r="M18" s="48"/>
      <c r="N18" s="29"/>
      <c r="O18" s="10"/>
    </row>
    <row r="19" s="1" customFormat="1" ht="33" customHeight="1" spans="1:15">
      <c r="A19" s="30" t="s">
        <v>33</v>
      </c>
      <c r="B19" s="30"/>
      <c r="C19" s="30"/>
      <c r="D19" s="30"/>
      <c r="E19" s="30"/>
      <c r="F19" s="30"/>
      <c r="G19" s="30"/>
      <c r="H19" s="30"/>
      <c r="I19" s="30"/>
      <c r="J19" s="30"/>
      <c r="K19" s="38"/>
      <c r="L19" s="38"/>
      <c r="M19" s="49"/>
      <c r="N19" s="30"/>
      <c r="O19" s="10"/>
    </row>
    <row r="20" ht="18.75" spans="1:15">
      <c r="A20" s="31"/>
      <c r="B20" s="31"/>
      <c r="C20" s="31"/>
      <c r="D20" s="31"/>
      <c r="E20" s="31"/>
      <c r="F20" s="31"/>
      <c r="G20" s="31"/>
      <c r="H20" s="31"/>
      <c r="I20" s="50"/>
      <c r="J20" s="31"/>
      <c r="K20" s="51"/>
      <c r="L20" s="51"/>
      <c r="M20" s="52"/>
      <c r="N20" s="31"/>
      <c r="O20" s="33"/>
    </row>
    <row r="21" ht="18.75" spans="1:15">
      <c r="A21" s="32" t="s">
        <v>34</v>
      </c>
      <c r="B21" s="32"/>
      <c r="C21" s="33"/>
      <c r="D21" s="33"/>
      <c r="E21" s="33"/>
      <c r="F21" s="33"/>
      <c r="G21" s="33"/>
      <c r="H21" s="33"/>
      <c r="I21" s="33"/>
      <c r="J21" s="33"/>
      <c r="K21" s="53"/>
      <c r="L21" s="53"/>
      <c r="M21" s="54"/>
      <c r="N21" s="33"/>
      <c r="O21" s="33"/>
    </row>
    <row r="22" ht="18.75" spans="1: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55"/>
      <c r="L22" s="55"/>
      <c r="M22" s="54"/>
      <c r="N22" s="33"/>
      <c r="O22" s="33"/>
    </row>
    <row r="23" ht="18.75" spans="1:15">
      <c r="A23" s="32" t="s">
        <v>35</v>
      </c>
      <c r="B23" s="32"/>
      <c r="C23" s="32"/>
      <c r="D23" s="32"/>
      <c r="E23" s="32"/>
      <c r="F23" s="32"/>
      <c r="G23" s="33"/>
      <c r="H23" s="33"/>
      <c r="I23" s="33"/>
      <c r="J23" s="33"/>
      <c r="K23" s="53"/>
      <c r="L23" s="53"/>
      <c r="M23" s="54"/>
      <c r="N23" s="33"/>
      <c r="O23" s="33"/>
    </row>
  </sheetData>
  <autoFilter ref="A7:O23">
    <extLst/>
  </autoFilter>
  <mergeCells count="12">
    <mergeCell ref="B2:O2"/>
    <mergeCell ref="K4:O4"/>
    <mergeCell ref="K5:O5"/>
    <mergeCell ref="A6:G6"/>
    <mergeCell ref="K6:O6"/>
    <mergeCell ref="B15:F15"/>
    <mergeCell ref="A16:O16"/>
    <mergeCell ref="A17:O17"/>
    <mergeCell ref="A18:N18"/>
    <mergeCell ref="A19:N19"/>
    <mergeCell ref="A21:B21"/>
    <mergeCell ref="A23:F23"/>
  </mergeCells>
  <printOptions horizontalCentered="1"/>
  <pageMargins left="0" right="0" top="0.432638888888889" bottom="0.354166666666667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72" man="1"/>
  </colBreaks>
  <ignoredErrors>
    <ignoredError sqref="L9:L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27"/>
  <sheetViews>
    <sheetView workbookViewId="0">
      <pane ySplit="7" topLeftCell="A8" activePane="bottomLeft" state="frozen"/>
      <selection/>
      <selection pane="bottomLeft" activeCell="P18" sqref="P18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8" style="7" customWidth="1"/>
    <col min="14" max="14" width="11.75" style="5" customWidth="1"/>
    <col min="15" max="15" width="8.75" style="5"/>
  </cols>
  <sheetData>
    <row r="2" ht="25" customHeight="1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4"/>
      <c r="L2" s="34"/>
      <c r="M2" s="35"/>
      <c r="N2" s="8"/>
      <c r="O2" s="8"/>
    </row>
    <row r="4" s="1" customFormat="1" ht="22" customHeight="1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36" t="s">
        <v>3</v>
      </c>
      <c r="L4" s="36"/>
      <c r="M4" s="37"/>
      <c r="N4" s="11"/>
      <c r="O4" s="11"/>
    </row>
    <row r="5" s="1" customFormat="1" ht="22" customHeight="1" spans="1:15">
      <c r="A5" s="10"/>
      <c r="B5" s="11"/>
      <c r="C5" s="11"/>
      <c r="D5" s="11"/>
      <c r="E5" s="11"/>
      <c r="F5" s="11"/>
      <c r="G5" s="11"/>
      <c r="H5" s="10"/>
      <c r="I5" s="10"/>
      <c r="J5" s="10" t="s">
        <v>4</v>
      </c>
      <c r="K5" s="38" t="s">
        <v>5</v>
      </c>
      <c r="L5" s="38"/>
      <c r="M5" s="38"/>
      <c r="N5" s="38"/>
      <c r="O5" s="38"/>
    </row>
    <row r="6" s="1" customFormat="1" ht="22" customHeight="1" spans="1:15">
      <c r="A6" s="12" t="s">
        <v>6</v>
      </c>
      <c r="B6" s="12"/>
      <c r="C6" s="12"/>
      <c r="D6" s="12"/>
      <c r="E6" s="12"/>
      <c r="F6" s="12"/>
      <c r="G6" s="12"/>
      <c r="H6" s="11"/>
      <c r="I6" s="10"/>
      <c r="J6" s="11" t="s">
        <v>7</v>
      </c>
      <c r="K6" s="39">
        <v>45296</v>
      </c>
      <c r="L6" s="39"/>
      <c r="M6" s="40"/>
      <c r="N6" s="39"/>
      <c r="O6" s="39"/>
    </row>
    <row r="7" s="2" customFormat="1" ht="58" customHeight="1" spans="1:15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41" t="s">
        <v>18</v>
      </c>
      <c r="L7" s="42" t="s">
        <v>19</v>
      </c>
      <c r="M7" s="14" t="s">
        <v>20</v>
      </c>
      <c r="N7" s="14" t="s">
        <v>21</v>
      </c>
      <c r="O7" s="14" t="s">
        <v>22</v>
      </c>
    </row>
    <row r="8" s="2" customFormat="1" ht="28" customHeight="1" spans="1:15">
      <c r="A8" s="15">
        <v>1</v>
      </c>
      <c r="B8" s="14" t="s">
        <v>23</v>
      </c>
      <c r="C8" s="16" t="s">
        <v>48</v>
      </c>
      <c r="D8" s="17">
        <v>6</v>
      </c>
      <c r="E8" s="18" t="s">
        <v>25</v>
      </c>
      <c r="F8" s="19">
        <v>2.95</v>
      </c>
      <c r="G8" s="20">
        <v>77.74</v>
      </c>
      <c r="H8" s="14">
        <v>18.31</v>
      </c>
      <c r="I8" s="14">
        <f>G8-H8</f>
        <v>59.43</v>
      </c>
      <c r="J8" s="14" t="s">
        <v>49</v>
      </c>
      <c r="K8" s="41">
        <f t="shared" ref="K8:K18" si="0">J8*105%</f>
        <v>9719.64</v>
      </c>
      <c r="L8" s="41">
        <v>719623.63</v>
      </c>
      <c r="M8" s="41">
        <f>G8*K8</f>
        <v>755604.8136</v>
      </c>
      <c r="N8" s="15" t="s">
        <v>26</v>
      </c>
      <c r="O8" s="15" t="s">
        <v>27</v>
      </c>
    </row>
    <row r="9" s="2" customFormat="1" ht="28" customHeight="1" spans="1:15">
      <c r="A9" s="15">
        <v>2</v>
      </c>
      <c r="B9" s="14" t="s">
        <v>23</v>
      </c>
      <c r="C9" s="16" t="s">
        <v>50</v>
      </c>
      <c r="D9" s="17">
        <v>8</v>
      </c>
      <c r="E9" s="18" t="s">
        <v>25</v>
      </c>
      <c r="F9" s="19">
        <v>2.95</v>
      </c>
      <c r="G9" s="20">
        <v>77.74</v>
      </c>
      <c r="H9" s="14">
        <v>18.31</v>
      </c>
      <c r="I9" s="14">
        <f>G9-H9</f>
        <v>59.43</v>
      </c>
      <c r="J9" s="14" t="s">
        <v>51</v>
      </c>
      <c r="K9" s="41">
        <f t="shared" si="0"/>
        <v>9790.2</v>
      </c>
      <c r="L9" s="41" t="s">
        <v>52</v>
      </c>
      <c r="M9" s="41">
        <f>G9*K9</f>
        <v>761090.148</v>
      </c>
      <c r="N9" s="15" t="s">
        <v>26</v>
      </c>
      <c r="O9" s="15" t="s">
        <v>27</v>
      </c>
    </row>
    <row r="10" s="2" customFormat="1" ht="28" customHeight="1" spans="1:15">
      <c r="A10" s="15">
        <v>3</v>
      </c>
      <c r="B10" s="14" t="s">
        <v>23</v>
      </c>
      <c r="C10" s="16" t="s">
        <v>53</v>
      </c>
      <c r="D10" s="17">
        <v>10</v>
      </c>
      <c r="E10" s="18" t="s">
        <v>25</v>
      </c>
      <c r="F10" s="19">
        <v>2.95</v>
      </c>
      <c r="G10" s="20">
        <v>77.74</v>
      </c>
      <c r="H10" s="14">
        <v>18.31</v>
      </c>
      <c r="I10" s="14">
        <f>G10-H10</f>
        <v>59.43</v>
      </c>
      <c r="J10" s="14" t="s">
        <v>54</v>
      </c>
      <c r="K10" s="41">
        <f t="shared" si="0"/>
        <v>9860.76</v>
      </c>
      <c r="L10" s="41" t="s">
        <v>55</v>
      </c>
      <c r="M10" s="41">
        <f>G10*K10</f>
        <v>766575.4824</v>
      </c>
      <c r="N10" s="15" t="s">
        <v>26</v>
      </c>
      <c r="O10" s="15" t="s">
        <v>27</v>
      </c>
    </row>
    <row r="11" s="2" customFormat="1" ht="28" customHeight="1" spans="1:15">
      <c r="A11" s="15">
        <v>4</v>
      </c>
      <c r="B11" s="14" t="s">
        <v>23</v>
      </c>
      <c r="C11" s="16" t="s">
        <v>56</v>
      </c>
      <c r="D11" s="17">
        <v>14</v>
      </c>
      <c r="E11" s="18" t="s">
        <v>25</v>
      </c>
      <c r="F11" s="19">
        <v>2.95</v>
      </c>
      <c r="G11" s="20">
        <v>55.91</v>
      </c>
      <c r="H11" s="14">
        <v>13.17</v>
      </c>
      <c r="I11" s="14">
        <f t="shared" ref="I11:I25" si="1">G11-H11</f>
        <v>42.74</v>
      </c>
      <c r="J11" s="14" t="s">
        <v>57</v>
      </c>
      <c r="K11" s="41">
        <f t="shared" si="0"/>
        <v>9781.8</v>
      </c>
      <c r="L11" s="41" t="s">
        <v>58</v>
      </c>
      <c r="M11" s="41">
        <f t="shared" ref="M11:M25" si="2">G11*K11</f>
        <v>546900.438</v>
      </c>
      <c r="N11" s="15" t="s">
        <v>26</v>
      </c>
      <c r="O11" s="15" t="s">
        <v>27</v>
      </c>
    </row>
    <row r="12" s="2" customFormat="1" ht="28" customHeight="1" spans="1:15">
      <c r="A12" s="15">
        <v>5</v>
      </c>
      <c r="B12" s="14" t="s">
        <v>23</v>
      </c>
      <c r="C12" s="16" t="s">
        <v>59</v>
      </c>
      <c r="D12" s="17">
        <v>15</v>
      </c>
      <c r="E12" s="18" t="s">
        <v>25</v>
      </c>
      <c r="F12" s="19">
        <v>2.95</v>
      </c>
      <c r="G12" s="20">
        <v>55.91</v>
      </c>
      <c r="H12" s="14">
        <v>13.17</v>
      </c>
      <c r="I12" s="14">
        <f t="shared" si="1"/>
        <v>42.74</v>
      </c>
      <c r="J12" s="14" t="s">
        <v>60</v>
      </c>
      <c r="K12" s="41">
        <f t="shared" si="0"/>
        <v>9815.4</v>
      </c>
      <c r="L12" s="41" t="s">
        <v>61</v>
      </c>
      <c r="M12" s="41">
        <f t="shared" si="2"/>
        <v>548779.014</v>
      </c>
      <c r="N12" s="15" t="s">
        <v>26</v>
      </c>
      <c r="O12" s="15" t="s">
        <v>27</v>
      </c>
    </row>
    <row r="13" s="2" customFormat="1" ht="28" customHeight="1" spans="1:15">
      <c r="A13" s="15">
        <v>6</v>
      </c>
      <c r="B13" s="14" t="s">
        <v>23</v>
      </c>
      <c r="C13" s="16" t="s">
        <v>62</v>
      </c>
      <c r="D13" s="17">
        <v>17</v>
      </c>
      <c r="E13" s="18" t="s">
        <v>25</v>
      </c>
      <c r="F13" s="19">
        <v>2.95</v>
      </c>
      <c r="G13" s="20">
        <v>55.91</v>
      </c>
      <c r="H13" s="14">
        <v>13.17</v>
      </c>
      <c r="I13" s="14">
        <f t="shared" si="1"/>
        <v>42.74</v>
      </c>
      <c r="J13" s="14" t="s">
        <v>63</v>
      </c>
      <c r="K13" s="41">
        <f t="shared" si="0"/>
        <v>9882.6</v>
      </c>
      <c r="L13" s="41" t="s">
        <v>64</v>
      </c>
      <c r="M13" s="41">
        <f t="shared" si="2"/>
        <v>552536.166</v>
      </c>
      <c r="N13" s="15" t="s">
        <v>26</v>
      </c>
      <c r="O13" s="15" t="s">
        <v>27</v>
      </c>
    </row>
    <row r="14" s="2" customFormat="1" ht="28" customHeight="1" spans="1:15">
      <c r="A14" s="15">
        <v>7</v>
      </c>
      <c r="B14" s="14" t="s">
        <v>23</v>
      </c>
      <c r="C14" s="16" t="s">
        <v>65</v>
      </c>
      <c r="D14" s="17">
        <v>18</v>
      </c>
      <c r="E14" s="18" t="s">
        <v>25</v>
      </c>
      <c r="F14" s="19">
        <v>2.95</v>
      </c>
      <c r="G14" s="20">
        <v>55.91</v>
      </c>
      <c r="H14" s="14">
        <v>13.17</v>
      </c>
      <c r="I14" s="14">
        <f t="shared" si="1"/>
        <v>42.74</v>
      </c>
      <c r="J14" s="14" t="s">
        <v>66</v>
      </c>
      <c r="K14" s="41">
        <f t="shared" si="0"/>
        <v>9916.2</v>
      </c>
      <c r="L14" s="41" t="s">
        <v>67</v>
      </c>
      <c r="M14" s="41">
        <f t="shared" si="2"/>
        <v>554414.742</v>
      </c>
      <c r="N14" s="15" t="s">
        <v>26</v>
      </c>
      <c r="O14" s="15" t="s">
        <v>27</v>
      </c>
    </row>
    <row r="15" s="2" customFormat="1" ht="28" customHeight="1" spans="1:15">
      <c r="A15" s="15">
        <v>8</v>
      </c>
      <c r="B15" s="14" t="s">
        <v>23</v>
      </c>
      <c r="C15" s="16" t="s">
        <v>68</v>
      </c>
      <c r="D15" s="17">
        <v>19</v>
      </c>
      <c r="E15" s="18" t="s">
        <v>25</v>
      </c>
      <c r="F15" s="19">
        <v>2.95</v>
      </c>
      <c r="G15" s="20">
        <v>55.91</v>
      </c>
      <c r="H15" s="14">
        <v>13.17</v>
      </c>
      <c r="I15" s="14">
        <f t="shared" si="1"/>
        <v>42.74</v>
      </c>
      <c r="J15" s="14" t="s">
        <v>69</v>
      </c>
      <c r="K15" s="41">
        <f t="shared" si="0"/>
        <v>9949.8</v>
      </c>
      <c r="L15" s="41" t="s">
        <v>70</v>
      </c>
      <c r="M15" s="41">
        <f t="shared" si="2"/>
        <v>556293.318</v>
      </c>
      <c r="N15" s="15" t="s">
        <v>26</v>
      </c>
      <c r="O15" s="15" t="s">
        <v>27</v>
      </c>
    </row>
    <row r="16" s="2" customFormat="1" ht="28" customHeight="1" spans="1:15">
      <c r="A16" s="15">
        <v>9</v>
      </c>
      <c r="B16" s="14" t="s">
        <v>23</v>
      </c>
      <c r="C16" s="16" t="s">
        <v>71</v>
      </c>
      <c r="D16" s="17">
        <v>20</v>
      </c>
      <c r="E16" s="18" t="s">
        <v>25</v>
      </c>
      <c r="F16" s="19">
        <v>2.95</v>
      </c>
      <c r="G16" s="20">
        <v>55.91</v>
      </c>
      <c r="H16" s="14">
        <v>13.17</v>
      </c>
      <c r="I16" s="14">
        <f t="shared" si="1"/>
        <v>42.74</v>
      </c>
      <c r="J16" s="14" t="s">
        <v>72</v>
      </c>
      <c r="K16" s="41">
        <f t="shared" si="0"/>
        <v>9983.4</v>
      </c>
      <c r="L16" s="41" t="s">
        <v>73</v>
      </c>
      <c r="M16" s="41">
        <f t="shared" si="2"/>
        <v>558171.894</v>
      </c>
      <c r="N16" s="15" t="s">
        <v>26</v>
      </c>
      <c r="O16" s="15" t="s">
        <v>27</v>
      </c>
    </row>
    <row r="17" s="2" customFormat="1" ht="28" customHeight="1" spans="1:15">
      <c r="A17" s="15">
        <v>10</v>
      </c>
      <c r="B17" s="14" t="s">
        <v>23</v>
      </c>
      <c r="C17" s="16" t="s">
        <v>74</v>
      </c>
      <c r="D17" s="17">
        <v>23</v>
      </c>
      <c r="E17" s="18" t="s">
        <v>25</v>
      </c>
      <c r="F17" s="19">
        <v>2.95</v>
      </c>
      <c r="G17" s="20">
        <v>77.74</v>
      </c>
      <c r="H17" s="14">
        <v>18.31</v>
      </c>
      <c r="I17" s="14">
        <f t="shared" si="1"/>
        <v>59.43</v>
      </c>
      <c r="J17" s="14" t="s">
        <v>75</v>
      </c>
      <c r="K17" s="41">
        <f t="shared" si="0"/>
        <v>9828</v>
      </c>
      <c r="L17" s="41" t="s">
        <v>76</v>
      </c>
      <c r="M17" s="41">
        <f t="shared" si="2"/>
        <v>764028.72</v>
      </c>
      <c r="N17" s="15" t="s">
        <v>26</v>
      </c>
      <c r="O17" s="15" t="s">
        <v>27</v>
      </c>
    </row>
    <row r="18" s="2" customFormat="1" ht="28" customHeight="1" spans="1:15">
      <c r="A18" s="15">
        <v>11</v>
      </c>
      <c r="B18" s="14" t="s">
        <v>23</v>
      </c>
      <c r="C18" s="16" t="s">
        <v>77</v>
      </c>
      <c r="D18" s="17">
        <v>24</v>
      </c>
      <c r="E18" s="18" t="s">
        <v>25</v>
      </c>
      <c r="F18" s="19">
        <v>2.95</v>
      </c>
      <c r="G18" s="20">
        <v>77.74</v>
      </c>
      <c r="H18" s="14">
        <v>18.31</v>
      </c>
      <c r="I18" s="14">
        <f t="shared" si="1"/>
        <v>59.43</v>
      </c>
      <c r="J18" s="14">
        <v>9392</v>
      </c>
      <c r="K18" s="41">
        <f t="shared" si="0"/>
        <v>9861.6</v>
      </c>
      <c r="L18" s="41" t="s">
        <v>78</v>
      </c>
      <c r="M18" s="41">
        <f t="shared" si="2"/>
        <v>766640.784</v>
      </c>
      <c r="N18" s="15" t="s">
        <v>26</v>
      </c>
      <c r="O18" s="15" t="s">
        <v>27</v>
      </c>
    </row>
    <row r="19" s="3" customFormat="1" ht="28" customHeight="1" spans="1:15">
      <c r="A19" s="21" t="s">
        <v>29</v>
      </c>
      <c r="B19" s="22" t="s">
        <v>30</v>
      </c>
      <c r="C19" s="23"/>
      <c r="D19" s="23"/>
      <c r="E19" s="23"/>
      <c r="F19" s="24"/>
      <c r="G19" s="25">
        <f t="shared" ref="G19:L19" si="3">SUM(G8:G18)</f>
        <v>724.16</v>
      </c>
      <c r="H19" s="25">
        <f t="shared" si="3"/>
        <v>170.57</v>
      </c>
      <c r="I19" s="25">
        <f t="shared" si="3"/>
        <v>553.59</v>
      </c>
      <c r="J19" s="43">
        <f>AVERAGE(J8:J18)</f>
        <v>9392</v>
      </c>
      <c r="K19" s="43">
        <f>AVERAGE(K8:K18)</f>
        <v>9853.58181818182</v>
      </c>
      <c r="L19" s="25">
        <f>SUM(L8:L18)</f>
        <v>719623.63</v>
      </c>
      <c r="M19" s="41">
        <f>SUM(M8:M18)</f>
        <v>7131035.52</v>
      </c>
      <c r="N19" s="15"/>
      <c r="O19" s="15"/>
    </row>
    <row r="20" s="4" customFormat="1" ht="47" customHeight="1" spans="1:15">
      <c r="A20" s="26" t="s">
        <v>79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44"/>
      <c r="O20" s="45"/>
    </row>
    <row r="21" s="1" customFormat="1" ht="15.95" customHeight="1" spans="1: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46"/>
      <c r="L21" s="46"/>
      <c r="M21" s="28"/>
      <c r="N21" s="28"/>
      <c r="O21" s="37"/>
    </row>
    <row r="22" s="1" customFormat="1" ht="45" customHeight="1" spans="1:15">
      <c r="A22" s="29" t="s">
        <v>32</v>
      </c>
      <c r="B22" s="29"/>
      <c r="C22" s="29"/>
      <c r="D22" s="29"/>
      <c r="E22" s="29"/>
      <c r="F22" s="29"/>
      <c r="G22" s="29"/>
      <c r="H22" s="29"/>
      <c r="I22" s="29"/>
      <c r="J22" s="29"/>
      <c r="K22" s="47"/>
      <c r="L22" s="47"/>
      <c r="M22" s="48"/>
      <c r="N22" s="29"/>
      <c r="O22" s="10"/>
    </row>
    <row r="23" s="1" customFormat="1" ht="33" customHeight="1" spans="1:15">
      <c r="A23" s="30" t="s">
        <v>33</v>
      </c>
      <c r="B23" s="30"/>
      <c r="C23" s="30"/>
      <c r="D23" s="30"/>
      <c r="E23" s="30"/>
      <c r="F23" s="30"/>
      <c r="G23" s="30"/>
      <c r="H23" s="30"/>
      <c r="I23" s="30"/>
      <c r="J23" s="30"/>
      <c r="K23" s="38"/>
      <c r="L23" s="38"/>
      <c r="M23" s="49"/>
      <c r="N23" s="30"/>
      <c r="O23" s="10"/>
    </row>
    <row r="24" ht="18.75" spans="1:15">
      <c r="A24" s="31"/>
      <c r="B24" s="31"/>
      <c r="C24" s="31"/>
      <c r="D24" s="31"/>
      <c r="E24" s="31"/>
      <c r="F24" s="31"/>
      <c r="G24" s="31"/>
      <c r="H24" s="31"/>
      <c r="I24" s="50"/>
      <c r="J24" s="31"/>
      <c r="K24" s="51"/>
      <c r="L24" s="51"/>
      <c r="M24" s="52"/>
      <c r="N24" s="31"/>
      <c r="O24" s="33"/>
    </row>
    <row r="25" ht="18.75" spans="1:15">
      <c r="A25" s="32" t="s">
        <v>34</v>
      </c>
      <c r="B25" s="32"/>
      <c r="C25" s="33"/>
      <c r="D25" s="33"/>
      <c r="E25" s="33"/>
      <c r="F25" s="33"/>
      <c r="G25" s="33"/>
      <c r="H25" s="33"/>
      <c r="I25" s="33"/>
      <c r="J25" s="33"/>
      <c r="K25" s="53"/>
      <c r="L25" s="53"/>
      <c r="M25" s="54"/>
      <c r="N25" s="33"/>
      <c r="O25" s="33"/>
    </row>
    <row r="26" ht="18.75" spans="1:1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55"/>
      <c r="L26" s="55"/>
      <c r="M26" s="54"/>
      <c r="N26" s="33"/>
      <c r="O26" s="33"/>
    </row>
    <row r="27" ht="18.75" spans="1:15">
      <c r="A27" s="32" t="s">
        <v>35</v>
      </c>
      <c r="B27" s="32"/>
      <c r="C27" s="32"/>
      <c r="D27" s="32"/>
      <c r="E27" s="32"/>
      <c r="F27" s="32"/>
      <c r="G27" s="33"/>
      <c r="H27" s="33"/>
      <c r="I27" s="33"/>
      <c r="J27" s="33"/>
      <c r="K27" s="53"/>
      <c r="L27" s="53"/>
      <c r="M27" s="54"/>
      <c r="N27" s="33"/>
      <c r="O27" s="33"/>
    </row>
  </sheetData>
  <autoFilter ref="A7:O27">
    <extLst/>
  </autoFilter>
  <mergeCells count="12">
    <mergeCell ref="B2:O2"/>
    <mergeCell ref="K4:O4"/>
    <mergeCell ref="K5:O5"/>
    <mergeCell ref="A6:G6"/>
    <mergeCell ref="K6:O6"/>
    <mergeCell ref="B19:F19"/>
    <mergeCell ref="A20:O20"/>
    <mergeCell ref="A21:O21"/>
    <mergeCell ref="A22:N22"/>
    <mergeCell ref="A23:N23"/>
    <mergeCell ref="A25:B25"/>
    <mergeCell ref="A27:F27"/>
  </mergeCells>
  <printOptions horizontalCentered="1"/>
  <pageMargins left="0" right="0" top="0.432638888888889" bottom="0.354166666666667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76" man="1"/>
  </colBreaks>
  <ignoredErrors>
    <ignoredError sqref="J20:O20 J4:O5 J7:O7 J8 N8:O8 L17 J17 J16:L16 L15 J15 J14:L14 L13 J13 L12 J12 L11 J11 L10 J10 L9 J9 N9:O17 B18:C18 E18:F18 N19:O19 A4:F5 A7:F7 B8:C8 E8:F8 B9:C10 E9:F10 B11:C16 E11:F16 B17:C17 E17:F17 L18 N18:O18 A19:F19 B20:F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21栋 2套 上浮 2% </vt:lpstr>
      <vt:lpstr>21栋 7套 上浮 4% </vt:lpstr>
      <vt:lpstr>21栋 11套 上浮 5%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2024-01-29T05:48:18Z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