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 activeTab="1"/>
  </bookViews>
  <sheets>
    <sheet name="上调" sheetId="1" r:id="rId1"/>
    <sheet name="下调" sheetId="2" r:id="rId2"/>
  </sheets>
  <externalReferences>
    <externalReference r:id="rId3"/>
  </externalReferences>
  <definedNames>
    <definedName name="_xlnm._FilterDatabase" localSheetId="0" hidden="1">上调!$A$1:$O$18</definedName>
  </definedNames>
  <calcPr calcId="144525"/>
</workbook>
</file>

<file path=xl/sharedStrings.xml><?xml version="1.0" encoding="utf-8"?>
<sst xmlns="http://schemas.openxmlformats.org/spreadsheetml/2006/main" count="106" uniqueCount="47">
  <si>
    <t>商品房销售价目表（调整）</t>
  </si>
  <si>
    <r>
      <rPr>
        <sz val="14"/>
        <rFont val="仿宋_GB2312"/>
        <charset val="134"/>
      </rPr>
      <t>房地产开发企业名称或中介服务机构名称：</t>
    </r>
    <r>
      <rPr>
        <u/>
        <sz val="14"/>
        <rFont val="仿宋_GB2312"/>
        <charset val="134"/>
      </rPr>
      <t xml:space="preserve">佛冈县中凯房地产开发有限公司          </t>
    </r>
  </si>
  <si>
    <t>项目名称：</t>
  </si>
  <si>
    <t>项目名称：佛冈华府C区</t>
  </si>
  <si>
    <t>地址：</t>
  </si>
  <si>
    <t>佛冈县石角镇教育南路42号</t>
  </si>
  <si>
    <t>销售价格备案编号：[2023] 100号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</si>
  <si>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</si>
  <si>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</si>
  <si>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</si>
  <si>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</si>
  <si>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</si>
  <si>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</si>
  <si>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</si>
  <si>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rPr>
        <sz val="14"/>
        <rFont val="仿宋_GB2312"/>
        <charset val="134"/>
      </rPr>
      <t>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</si>
  <si>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分摊的共有建筑面积（m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</si>
  <si>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套内建筑面积（m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</si>
  <si>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原建筑面积单价（元/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</si>
  <si>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现建筑面积单价（元/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</si>
  <si>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</si>
  <si>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</si>
  <si>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</si>
  <si>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</si>
  <si>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2栋1单元</t>
  </si>
  <si>
    <t>6层</t>
  </si>
  <si>
    <t>三房两厅一卫</t>
  </si>
  <si>
    <t>未售</t>
  </si>
  <si>
    <t>毛坯</t>
  </si>
  <si>
    <t>20层</t>
  </si>
  <si>
    <t>两房两厅一卫</t>
  </si>
  <si>
    <t>22层</t>
  </si>
  <si>
    <t>本楼栋总面积/均价</t>
  </si>
  <si>
    <t>本栋待销售住宅共211套。本次办理销售住宅3套，销售住宅总建筑面积：228.18㎡，套内面积：186.34㎡，分摊面积：41.84㎡，销售均价：7882元/㎡（建筑面积）</t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</si>
  <si>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</si>
  <si>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</si>
  <si>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</si>
  <si>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企业物价员：</t>
  </si>
  <si>
    <t>价格举报投诉电话：12345</t>
  </si>
  <si>
    <t>企业投诉电话：</t>
  </si>
  <si>
    <t>销售价格备案编号：[2023]100号</t>
  </si>
  <si>
    <t>4层</t>
  </si>
  <si>
    <t>三房两厅</t>
  </si>
  <si>
    <t>28层</t>
  </si>
  <si>
    <t>2栋2单元</t>
  </si>
  <si>
    <t>2层</t>
  </si>
  <si>
    <t>两房两厅</t>
  </si>
  <si>
    <t>本栋待销售住宅共211套。本次办理销售住宅5套，销售住宅总建筑面积：470.43㎡，套内面积：384.14㎡，分摊面积：86.29㎡，销售均价：7026元/㎡（建筑面积）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</si>
</sst>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177" formatCode="0.00_ "/>
    <numFmt numFmtId="178" formatCode="0.00_);[Red]\(0.00\)"/>
  </numFmts>
  <fonts count="34">
    <font>
      <sz val="12"/>
      <name val="宋体"/>
      <charset val="134"/>
    </font>
    <font>
      <sz val="16"/>
      <name val="方正小标宋简体"/>
      <charset val="134"/>
    </font>
    <font>
      <sz val="12"/>
      <name val="仿宋_GB2312"/>
      <charset val="134"/>
    </font>
    <font>
      <sz val="14"/>
      <name val="仿宋_GB2312"/>
      <charset val="134"/>
    </font>
    <font>
      <sz val="14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16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u/>
      <sz val="11"/>
      <color indexed="12"/>
      <name val="宋体"/>
      <charset val="134"/>
    </font>
    <font>
      <sz val="11"/>
      <color indexed="53"/>
      <name val="宋体"/>
      <charset val="134"/>
    </font>
    <font>
      <b/>
      <sz val="11"/>
      <color indexed="63"/>
      <name val="宋体"/>
      <charset val="134"/>
    </font>
    <font>
      <u/>
      <sz val="11"/>
      <color indexed="20"/>
      <name val="宋体"/>
      <charset val="134"/>
    </font>
    <font>
      <b/>
      <sz val="11"/>
      <color indexed="53"/>
      <name val="宋体"/>
      <charset val="134"/>
    </font>
    <font>
      <b/>
      <sz val="15"/>
      <color indexed="54"/>
      <name val="宋体"/>
      <charset val="134"/>
    </font>
    <font>
      <sz val="11"/>
      <color indexed="19"/>
      <name val="宋体"/>
      <charset val="134"/>
    </font>
    <font>
      <u/>
      <sz val="14"/>
      <name val="仿宋_GB2312"/>
      <charset val="134"/>
    </font>
    <font>
      <vertAlign val="superscript"/>
      <sz val="14"/>
      <name val="仿宋_GB2312"/>
      <charset val="134"/>
    </font>
    <font>
      <sz val="14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2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10" borderId="5" applyNumberFormat="0" applyFon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6" fillId="8" borderId="12" applyNumberFormat="0" applyAlignment="0" applyProtection="0">
      <alignment vertical="center"/>
    </xf>
    <xf numFmtId="0" fontId="28" fillId="8" borderId="10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0" fontId="0" fillId="0" borderId="0" xfId="11" applyNumberForma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2" xfId="0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8" fillId="0" borderId="0" xfId="0" applyFont="1" applyFill="1" applyBorder="1" applyAlignment="1">
      <alignment vertical="center"/>
    </xf>
    <xf numFmtId="31" fontId="3" fillId="0" borderId="0" xfId="0" applyNumberFormat="1" applyFont="1" applyAlignment="1">
      <alignment horizontal="left" vertical="center"/>
    </xf>
    <xf numFmtId="176" fontId="6" fillId="0" borderId="4" xfId="0" applyNumberFormat="1" applyFont="1" applyFill="1" applyBorder="1" applyAlignment="1">
      <alignment horizontal="center" vertical="center"/>
    </xf>
    <xf numFmtId="38" fontId="7" fillId="0" borderId="2" xfId="49" applyNumberFormat="1" applyFont="1" applyFill="1" applyBorder="1" applyAlignment="1">
      <alignment horizontal="center" vertical="center"/>
    </xf>
    <xf numFmtId="3" fontId="7" fillId="0" borderId="2" xfId="49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6" fontId="7" fillId="0" borderId="2" xfId="49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0" fontId="8" fillId="0" borderId="0" xfId="11" applyNumberFormat="1" applyFont="1" applyFill="1" applyBorder="1" applyAlignment="1">
      <alignment vertical="center"/>
    </xf>
    <xf numFmtId="10" fontId="0" fillId="0" borderId="0" xfId="11" applyNumberFormat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2" xfId="49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2" xfId="49" applyNumberFormat="1" applyFont="1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/>
    </xf>
    <xf numFmtId="38" fontId="8" fillId="0" borderId="2" xfId="49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>
      <alignment horizontal="center" vertical="center"/>
    </xf>
    <xf numFmtId="3" fontId="8" fillId="0" borderId="2" xfId="49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037;&#20316;\&#20315;&#20872;&#21326;&#24220;\&#23450;&#20215;&#25991;&#20214;\&#20303;&#23429;&#23450;&#20215;\&#20315;&#20872;&#21326;&#24220;2&#24231;&#23450;&#20215;&#34920;&#65288;20230222&#35843;&#25972;&#2925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2栋1梯"/>
      <sheetName val="2栋2梯 "/>
      <sheetName val="签名版"/>
      <sheetName val="销售用"/>
    </sheetNames>
    <sheetDataSet>
      <sheetData sheetId="0" refreshError="1">
        <row r="16">
          <cell r="D16">
            <v>63.54</v>
          </cell>
        </row>
        <row r="17">
          <cell r="D17">
            <v>51.89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O18"/>
  <sheetViews>
    <sheetView workbookViewId="0">
      <selection activeCell="A1" sqref="A1:O18"/>
    </sheetView>
  </sheetViews>
  <sheetFormatPr defaultColWidth="8.8" defaultRowHeight="14.25"/>
  <cols>
    <col min="1" max="1" width="4.3" customWidth="1"/>
    <col min="2" max="2" width="9.875" customWidth="1"/>
    <col min="3" max="3" width="6.3" customWidth="1"/>
    <col min="4" max="4" width="7.625" customWidth="1"/>
    <col min="5" max="5" width="13" style="2" customWidth="1"/>
    <col min="6" max="6" width="7.5" customWidth="1"/>
    <col min="7" max="7" width="9.3" customWidth="1"/>
    <col min="8" max="8" width="10.7666666666667" customWidth="1"/>
    <col min="9" max="9" width="11.5" customWidth="1"/>
    <col min="10" max="10" width="11.9416666666667" customWidth="1"/>
    <col min="11" max="11" width="12.8916666666667" customWidth="1"/>
    <col min="12" max="12" width="11.875" customWidth="1"/>
    <col min="13" max="13" width="11.4166666666667" customWidth="1"/>
    <col min="14" max="14" width="7.89166666666667" customWidth="1"/>
  </cols>
  <sheetData>
    <row r="2" ht="21" spans="2:15">
      <c r="B2" s="4" t="s">
        <v>0</v>
      </c>
      <c r="C2" s="4"/>
      <c r="D2" s="4"/>
      <c r="E2" s="5"/>
      <c r="F2" s="4"/>
      <c r="G2" s="4"/>
      <c r="H2" s="4"/>
      <c r="I2" s="4"/>
      <c r="J2" s="4"/>
      <c r="K2" s="4"/>
      <c r="L2" s="4"/>
      <c r="M2" s="4"/>
      <c r="N2" s="4"/>
      <c r="O2" s="4"/>
    </row>
    <row r="3" spans="2:15">
      <c r="B3" s="6"/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6"/>
      <c r="O3" s="6"/>
    </row>
    <row r="4" ht="18.75" spans="1:15">
      <c r="A4" s="8" t="s">
        <v>1</v>
      </c>
      <c r="B4" s="8"/>
      <c r="C4" s="8"/>
      <c r="D4" s="8"/>
      <c r="E4" s="9"/>
      <c r="F4" s="8"/>
      <c r="G4" s="8"/>
      <c r="H4" s="8"/>
      <c r="I4" s="32"/>
      <c r="J4" s="32"/>
      <c r="K4" s="10" t="s">
        <v>2</v>
      </c>
      <c r="L4" s="10" t="s">
        <v>3</v>
      </c>
      <c r="M4" s="10"/>
      <c r="N4" s="10"/>
      <c r="O4" s="10"/>
    </row>
    <row r="5" ht="18.75" spans="2:15">
      <c r="B5" s="10"/>
      <c r="C5" s="10"/>
      <c r="D5" s="10"/>
      <c r="E5" s="11"/>
      <c r="F5" s="10"/>
      <c r="G5" s="10"/>
      <c r="H5" s="12"/>
      <c r="I5" s="12"/>
      <c r="J5" s="12"/>
      <c r="K5" s="12" t="s">
        <v>4</v>
      </c>
      <c r="L5" s="10" t="s">
        <v>5</v>
      </c>
      <c r="M5" s="10"/>
      <c r="N5" s="10"/>
      <c r="O5" s="10"/>
    </row>
    <row r="6" ht="18.75" spans="1:15">
      <c r="A6" s="13" t="s">
        <v>6</v>
      </c>
      <c r="B6" s="13"/>
      <c r="C6" s="13"/>
      <c r="D6" s="13"/>
      <c r="E6" s="14"/>
      <c r="F6" s="13"/>
      <c r="G6" s="13"/>
      <c r="H6" s="13"/>
      <c r="K6" s="10" t="s">
        <v>7</v>
      </c>
      <c r="L6" s="33">
        <v>45207</v>
      </c>
      <c r="M6" s="10"/>
      <c r="N6" s="10"/>
      <c r="O6" s="10"/>
    </row>
    <row r="7" ht="61" customHeight="1" spans="1:15">
      <c r="A7" s="15" t="s">
        <v>8</v>
      </c>
      <c r="B7" s="16" t="s">
        <v>9</v>
      </c>
      <c r="C7" s="17" t="s">
        <v>10</v>
      </c>
      <c r="D7" s="17" t="s">
        <v>11</v>
      </c>
      <c r="E7" s="17" t="s">
        <v>12</v>
      </c>
      <c r="F7" s="17" t="s">
        <v>13</v>
      </c>
      <c r="G7" s="17" t="s">
        <v>14</v>
      </c>
      <c r="H7" s="17" t="s">
        <v>15</v>
      </c>
      <c r="I7" s="17" t="s">
        <v>16</v>
      </c>
      <c r="J7" s="17" t="s">
        <v>17</v>
      </c>
      <c r="K7" s="17" t="s">
        <v>18</v>
      </c>
      <c r="L7" s="17" t="s">
        <v>19</v>
      </c>
      <c r="M7" s="17" t="s">
        <v>20</v>
      </c>
      <c r="N7" s="17" t="s">
        <v>21</v>
      </c>
      <c r="O7" s="17" t="s">
        <v>22</v>
      </c>
    </row>
    <row r="8" s="32" customFormat="1" ht="27" customHeight="1" spans="1:15">
      <c r="A8" s="46">
        <f>ROW()-7</f>
        <v>1</v>
      </c>
      <c r="B8" s="47" t="s">
        <v>23</v>
      </c>
      <c r="C8" s="48">
        <v>601</v>
      </c>
      <c r="D8" s="49" t="s">
        <v>24</v>
      </c>
      <c r="E8" s="50" t="s">
        <v>25</v>
      </c>
      <c r="F8" s="50">
        <v>3</v>
      </c>
      <c r="G8" s="51">
        <v>101.1</v>
      </c>
      <c r="H8" s="52">
        <v>18.54</v>
      </c>
      <c r="I8" s="57">
        <v>82.56</v>
      </c>
      <c r="J8" s="58">
        <v>6998.83</v>
      </c>
      <c r="K8" s="59">
        <v>7348</v>
      </c>
      <c r="L8" s="60">
        <v>707581</v>
      </c>
      <c r="M8" s="60">
        <v>742883</v>
      </c>
      <c r="N8" s="46" t="s">
        <v>26</v>
      </c>
      <c r="O8" s="46" t="s">
        <v>27</v>
      </c>
    </row>
    <row r="9" s="45" customFormat="1" ht="27" customHeight="1" spans="1:15">
      <c r="A9" s="46">
        <f>ROW()-7</f>
        <v>2</v>
      </c>
      <c r="B9" s="37" t="s">
        <v>23</v>
      </c>
      <c r="C9" s="20">
        <v>2003</v>
      </c>
      <c r="D9" s="20" t="s">
        <v>28</v>
      </c>
      <c r="E9" s="18" t="s">
        <v>29</v>
      </c>
      <c r="F9" s="18">
        <v>3</v>
      </c>
      <c r="G9" s="37">
        <f>[1]总表!$D$16</f>
        <v>63.54</v>
      </c>
      <c r="H9" s="53">
        <f>G9-I9</f>
        <v>11.65</v>
      </c>
      <c r="I9" s="37">
        <f>[1]总表!$D$17</f>
        <v>51.89</v>
      </c>
      <c r="J9" s="61">
        <v>7415.8</v>
      </c>
      <c r="K9" s="59">
        <v>7786</v>
      </c>
      <c r="L9" s="60">
        <v>471200</v>
      </c>
      <c r="M9" s="60">
        <v>494722</v>
      </c>
      <c r="N9" s="46" t="s">
        <v>26</v>
      </c>
      <c r="O9" s="46" t="s">
        <v>27</v>
      </c>
    </row>
    <row r="10" s="45" customFormat="1" ht="27" customHeight="1" spans="1:15">
      <c r="A10" s="46">
        <f>ROW()-7</f>
        <v>3</v>
      </c>
      <c r="B10" s="47" t="s">
        <v>23</v>
      </c>
      <c r="C10" s="48">
        <v>2203</v>
      </c>
      <c r="D10" s="49" t="s">
        <v>30</v>
      </c>
      <c r="E10" s="50" t="s">
        <v>29</v>
      </c>
      <c r="F10" s="50">
        <v>3</v>
      </c>
      <c r="G10" s="51">
        <v>63.54</v>
      </c>
      <c r="H10" s="53">
        <f>G10-I10</f>
        <v>11.65</v>
      </c>
      <c r="I10" s="37">
        <f>[1]总表!$D$17</f>
        <v>51.89</v>
      </c>
      <c r="J10" s="58">
        <v>8106.65</v>
      </c>
      <c r="K10" s="59">
        <v>8511</v>
      </c>
      <c r="L10" s="60">
        <v>515096</v>
      </c>
      <c r="M10" s="60">
        <v>540788</v>
      </c>
      <c r="N10" s="46" t="s">
        <v>26</v>
      </c>
      <c r="O10" s="46" t="s">
        <v>27</v>
      </c>
    </row>
    <row r="11" ht="27" customHeight="1" spans="1:15">
      <c r="A11" s="54" t="s">
        <v>31</v>
      </c>
      <c r="B11" s="55"/>
      <c r="C11" s="55"/>
      <c r="D11" s="55"/>
      <c r="E11" s="17"/>
      <c r="F11" s="55"/>
      <c r="G11" s="56">
        <f>SUM(G8:G10)</f>
        <v>228.18</v>
      </c>
      <c r="H11" s="46">
        <f>SUM(H8:H10)</f>
        <v>41.84</v>
      </c>
      <c r="I11" s="56">
        <f>SUM(I8:I10)</f>
        <v>186.34</v>
      </c>
      <c r="J11" s="58">
        <v>7507</v>
      </c>
      <c r="K11" s="62">
        <v>7882</v>
      </c>
      <c r="L11" s="63">
        <f>SUM(L8:L10)</f>
        <v>1693877</v>
      </c>
      <c r="M11" s="64">
        <f>SUM(M8:M10)</f>
        <v>1778393</v>
      </c>
      <c r="N11" s="46" t="s">
        <v>26</v>
      </c>
      <c r="O11" s="46" t="s">
        <v>27</v>
      </c>
    </row>
    <row r="12" s="1" customFormat="1" ht="39" customHeight="1" spans="1:15">
      <c r="A12" s="27" t="s">
        <v>32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</row>
    <row r="13" ht="32" customHeight="1" spans="1:15">
      <c r="A13" s="28" t="s">
        <v>33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ht="23" customHeight="1" spans="1:14">
      <c r="A14" s="29" t="s">
        <v>34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</row>
    <row r="15" spans="1:14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</row>
    <row r="16" ht="18.75" spans="1:15">
      <c r="A16" s="30" t="s">
        <v>35</v>
      </c>
      <c r="B16" s="30"/>
      <c r="C16" s="31"/>
      <c r="D16" s="6"/>
      <c r="E16" s="7"/>
      <c r="F16" s="6"/>
      <c r="G16" s="12"/>
      <c r="H16" s="12"/>
      <c r="I16" s="12"/>
      <c r="J16" s="12"/>
      <c r="K16" s="12"/>
      <c r="L16" s="40" t="s">
        <v>36</v>
      </c>
      <c r="M16" s="41"/>
      <c r="N16" s="12"/>
      <c r="O16" s="12"/>
    </row>
    <row r="17" ht="18.75" spans="1:15">
      <c r="A17" s="31"/>
      <c r="B17" s="6"/>
      <c r="C17" s="6"/>
      <c r="D17" s="6"/>
      <c r="E17" s="7"/>
      <c r="F17" s="6"/>
      <c r="G17" s="12"/>
      <c r="H17" s="12"/>
      <c r="I17" s="12"/>
      <c r="J17" s="12"/>
      <c r="K17" s="12"/>
      <c r="L17" s="31"/>
      <c r="M17" s="12"/>
      <c r="N17" s="12"/>
      <c r="O17" s="12"/>
    </row>
    <row r="18" ht="18.75" spans="1:15">
      <c r="A18" s="30" t="s">
        <v>37</v>
      </c>
      <c r="B18" s="30"/>
      <c r="C18" s="30"/>
      <c r="D18" s="30"/>
      <c r="E18" s="29"/>
      <c r="F18" s="30"/>
      <c r="H18" s="12"/>
      <c r="I18" s="12"/>
      <c r="J18" s="12"/>
      <c r="K18" s="12"/>
      <c r="L18" s="6" t="s">
        <v>38</v>
      </c>
      <c r="M18" s="42"/>
      <c r="O18" s="12"/>
    </row>
  </sheetData>
  <mergeCells count="11">
    <mergeCell ref="B2:O2"/>
    <mergeCell ref="L4:O4"/>
    <mergeCell ref="L5:O5"/>
    <mergeCell ref="A6:H6"/>
    <mergeCell ref="L6:O6"/>
    <mergeCell ref="A11:F11"/>
    <mergeCell ref="A12:O12"/>
    <mergeCell ref="A13:O13"/>
    <mergeCell ref="A14:N14"/>
    <mergeCell ref="A16:B16"/>
    <mergeCell ref="A18:F18"/>
  </mergeCells>
  <conditionalFormatting sqref="N8">
    <cfRule type="cellIs" dxfId="0" priority="8" operator="equal">
      <formula>"已售"</formula>
    </cfRule>
  </conditionalFormatting>
  <conditionalFormatting sqref="N9">
    <cfRule type="cellIs" dxfId="0" priority="3" operator="equal">
      <formula>"已售"</formula>
    </cfRule>
  </conditionalFormatting>
  <conditionalFormatting sqref="N10">
    <cfRule type="cellIs" dxfId="0" priority="2" operator="equal">
      <formula>"已售"</formula>
    </cfRule>
  </conditionalFormatting>
  <conditionalFormatting sqref="N11">
    <cfRule type="cellIs" dxfId="0" priority="1" operator="equal">
      <formula>"已售"</formula>
    </cfRule>
  </conditionalFormatting>
  <pageMargins left="0.0784722222222222" right="0.0784722222222222" top="0.156944444444444" bottom="0.0784722222222222" header="0.236111111111111" footer="0.511111111111111"/>
  <pageSetup paperSize="9" scale="90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Q20"/>
  <sheetViews>
    <sheetView tabSelected="1" workbookViewId="0">
      <selection activeCell="R10" sqref="R10"/>
    </sheetView>
  </sheetViews>
  <sheetFormatPr defaultColWidth="8.8" defaultRowHeight="14.25"/>
  <cols>
    <col min="1" max="1" width="4.3" customWidth="1"/>
    <col min="2" max="2" width="9.875" customWidth="1"/>
    <col min="3" max="3" width="6.3" customWidth="1"/>
    <col min="4" max="4" width="6.04166666666667" customWidth="1"/>
    <col min="5" max="5" width="5.6" style="2" customWidth="1"/>
    <col min="6" max="6" width="7.75" customWidth="1"/>
    <col min="7" max="7" width="9.3" customWidth="1"/>
    <col min="8" max="8" width="11.6416666666667" customWidth="1"/>
    <col min="9" max="9" width="11.5" customWidth="1"/>
    <col min="10" max="10" width="11.9416666666667" customWidth="1"/>
    <col min="11" max="11" width="13.6416666666667" customWidth="1"/>
    <col min="12" max="12" width="9.875" customWidth="1"/>
    <col min="13" max="13" width="11.4166666666667" customWidth="1"/>
    <col min="14" max="14" width="7.89166666666667" customWidth="1"/>
    <col min="16" max="16" width="12.625"/>
    <col min="17" max="17" width="8.8" style="3"/>
  </cols>
  <sheetData>
    <row r="2" ht="21" spans="2:15">
      <c r="B2" s="4" t="s">
        <v>0</v>
      </c>
      <c r="C2" s="4"/>
      <c r="D2" s="4"/>
      <c r="E2" s="5"/>
      <c r="F2" s="4"/>
      <c r="G2" s="4"/>
      <c r="H2" s="4"/>
      <c r="I2" s="4"/>
      <c r="J2" s="4"/>
      <c r="K2" s="4"/>
      <c r="L2" s="4"/>
      <c r="M2" s="4"/>
      <c r="N2" s="4"/>
      <c r="O2" s="4"/>
    </row>
    <row r="3" spans="2:15">
      <c r="B3" s="6"/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6"/>
      <c r="O3" s="6"/>
    </row>
    <row r="4" ht="18.75" spans="1:15">
      <c r="A4" s="8" t="s">
        <v>1</v>
      </c>
      <c r="B4" s="8"/>
      <c r="C4" s="8"/>
      <c r="D4" s="8"/>
      <c r="E4" s="9"/>
      <c r="F4" s="8"/>
      <c r="G4" s="8"/>
      <c r="H4" s="8"/>
      <c r="I4" s="32"/>
      <c r="J4" s="32"/>
      <c r="K4" s="10" t="s">
        <v>2</v>
      </c>
      <c r="L4" s="10" t="s">
        <v>3</v>
      </c>
      <c r="M4" s="10"/>
      <c r="N4" s="10"/>
      <c r="O4" s="10"/>
    </row>
    <row r="5" ht="18.75" spans="2:15">
      <c r="B5" s="10"/>
      <c r="C5" s="10"/>
      <c r="D5" s="10"/>
      <c r="E5" s="11"/>
      <c r="F5" s="10"/>
      <c r="G5" s="10"/>
      <c r="H5" s="12"/>
      <c r="I5" s="12"/>
      <c r="J5" s="12"/>
      <c r="K5" s="12" t="s">
        <v>4</v>
      </c>
      <c r="L5" s="10" t="s">
        <v>5</v>
      </c>
      <c r="M5" s="10"/>
      <c r="N5" s="10"/>
      <c r="O5" s="10"/>
    </row>
    <row r="6" ht="18.75" spans="1:15">
      <c r="A6" s="13" t="s">
        <v>39</v>
      </c>
      <c r="B6" s="13"/>
      <c r="C6" s="13"/>
      <c r="D6" s="13"/>
      <c r="E6" s="14"/>
      <c r="F6" s="13"/>
      <c r="G6" s="13"/>
      <c r="H6" s="13"/>
      <c r="K6" s="10" t="s">
        <v>7</v>
      </c>
      <c r="L6" s="33">
        <v>45207</v>
      </c>
      <c r="M6" s="10"/>
      <c r="N6" s="10"/>
      <c r="O6" s="10"/>
    </row>
    <row r="7" ht="61" customHeight="1" spans="1:15">
      <c r="A7" s="15" t="s">
        <v>8</v>
      </c>
      <c r="B7" s="16" t="s">
        <v>9</v>
      </c>
      <c r="C7" s="17" t="s">
        <v>10</v>
      </c>
      <c r="D7" s="17" t="s">
        <v>11</v>
      </c>
      <c r="E7" s="17" t="s">
        <v>12</v>
      </c>
      <c r="F7" s="17" t="s">
        <v>13</v>
      </c>
      <c r="G7" s="17" t="s">
        <v>14</v>
      </c>
      <c r="H7" s="17" t="s">
        <v>15</v>
      </c>
      <c r="I7" s="17" t="s">
        <v>16</v>
      </c>
      <c r="J7" s="17" t="s">
        <v>17</v>
      </c>
      <c r="K7" s="17" t="s">
        <v>18</v>
      </c>
      <c r="L7" s="17" t="s">
        <v>19</v>
      </c>
      <c r="M7" s="17" t="s">
        <v>20</v>
      </c>
      <c r="N7" s="17" t="s">
        <v>21</v>
      </c>
      <c r="O7" s="17" t="s">
        <v>22</v>
      </c>
    </row>
    <row r="8" ht="31" customHeight="1" spans="1:17">
      <c r="A8" s="18">
        <v>1</v>
      </c>
      <c r="B8" s="19" t="s">
        <v>23</v>
      </c>
      <c r="C8" s="20">
        <v>402</v>
      </c>
      <c r="D8" s="21" t="s">
        <v>40</v>
      </c>
      <c r="E8" s="22" t="s">
        <v>41</v>
      </c>
      <c r="F8" s="18">
        <v>3</v>
      </c>
      <c r="G8" s="23">
        <v>101.98</v>
      </c>
      <c r="H8" s="23">
        <f t="shared" ref="H8:H12" si="0">G8-I8</f>
        <v>18.7</v>
      </c>
      <c r="I8" s="23">
        <v>83.28</v>
      </c>
      <c r="J8" s="34">
        <v>7675.54</v>
      </c>
      <c r="K8" s="35">
        <f t="shared" ref="K8:K12" si="1">J8*0.92</f>
        <v>7061.4968</v>
      </c>
      <c r="L8" s="23">
        <v>782752</v>
      </c>
      <c r="M8" s="36">
        <f t="shared" ref="M8:M12" si="2">K8*G8</f>
        <v>720131.443664</v>
      </c>
      <c r="N8" s="18" t="s">
        <v>26</v>
      </c>
      <c r="O8" s="18" t="s">
        <v>27</v>
      </c>
      <c r="P8" s="32"/>
      <c r="Q8" s="43"/>
    </row>
    <row r="9" ht="31" customHeight="1" spans="1:17">
      <c r="A9" s="18">
        <v>2</v>
      </c>
      <c r="B9" s="19" t="s">
        <v>23</v>
      </c>
      <c r="C9" s="20">
        <v>2806</v>
      </c>
      <c r="D9" s="21" t="s">
        <v>42</v>
      </c>
      <c r="E9" s="22" t="s">
        <v>41</v>
      </c>
      <c r="F9" s="18">
        <v>3</v>
      </c>
      <c r="G9" s="23">
        <v>101.62</v>
      </c>
      <c r="H9" s="23">
        <f t="shared" si="0"/>
        <v>18.63</v>
      </c>
      <c r="I9" s="23">
        <v>82.99</v>
      </c>
      <c r="J9" s="34">
        <v>8131.77</v>
      </c>
      <c r="K9" s="35">
        <f t="shared" si="1"/>
        <v>7481.2284</v>
      </c>
      <c r="L9" s="23">
        <v>826350</v>
      </c>
      <c r="M9" s="36">
        <f t="shared" si="2"/>
        <v>760242.430008</v>
      </c>
      <c r="N9" s="18" t="s">
        <v>26</v>
      </c>
      <c r="O9" s="18" t="s">
        <v>27</v>
      </c>
      <c r="P9" s="32"/>
      <c r="Q9" s="43"/>
    </row>
    <row r="10" ht="31" customHeight="1" spans="1:17">
      <c r="A10" s="18">
        <v>3</v>
      </c>
      <c r="B10" s="19" t="s">
        <v>43</v>
      </c>
      <c r="C10" s="20">
        <v>203</v>
      </c>
      <c r="D10" s="21" t="s">
        <v>44</v>
      </c>
      <c r="E10" s="22" t="s">
        <v>45</v>
      </c>
      <c r="F10" s="18">
        <v>3</v>
      </c>
      <c r="G10" s="23">
        <v>63.55</v>
      </c>
      <c r="H10" s="23">
        <f t="shared" si="0"/>
        <v>11.66</v>
      </c>
      <c r="I10" s="23">
        <v>51.89</v>
      </c>
      <c r="J10" s="34">
        <v>7907.02</v>
      </c>
      <c r="K10" s="35">
        <f t="shared" si="1"/>
        <v>7274.4584</v>
      </c>
      <c r="L10" s="34">
        <v>502491.11</v>
      </c>
      <c r="M10" s="36">
        <f t="shared" si="2"/>
        <v>462291.83132</v>
      </c>
      <c r="N10" s="18" t="s">
        <v>26</v>
      </c>
      <c r="O10" s="18" t="s">
        <v>27</v>
      </c>
      <c r="P10" s="32"/>
      <c r="Q10" s="43"/>
    </row>
    <row r="11" ht="31" customHeight="1" spans="1:17">
      <c r="A11" s="18">
        <v>4</v>
      </c>
      <c r="B11" s="19" t="s">
        <v>43</v>
      </c>
      <c r="C11" s="20">
        <v>206</v>
      </c>
      <c r="D11" s="21" t="s">
        <v>44</v>
      </c>
      <c r="E11" s="22" t="s">
        <v>41</v>
      </c>
      <c r="F11" s="18">
        <v>3</v>
      </c>
      <c r="G11" s="23">
        <v>101.64</v>
      </c>
      <c r="H11" s="23">
        <f t="shared" si="0"/>
        <v>18.65</v>
      </c>
      <c r="I11" s="23">
        <v>82.99</v>
      </c>
      <c r="J11" s="34">
        <v>7264.05</v>
      </c>
      <c r="K11" s="35">
        <f t="shared" si="1"/>
        <v>6682.926</v>
      </c>
      <c r="L11" s="34">
        <v>738317.58</v>
      </c>
      <c r="M11" s="36">
        <f t="shared" si="2"/>
        <v>679252.59864</v>
      </c>
      <c r="N11" s="18" t="s">
        <v>26</v>
      </c>
      <c r="O11" s="18" t="s">
        <v>27</v>
      </c>
      <c r="P11" s="32"/>
      <c r="Q11" s="43"/>
    </row>
    <row r="12" ht="31" customHeight="1" spans="1:17">
      <c r="A12" s="18">
        <v>5</v>
      </c>
      <c r="B12" s="19" t="s">
        <v>43</v>
      </c>
      <c r="C12" s="20">
        <v>406</v>
      </c>
      <c r="D12" s="21" t="s">
        <v>40</v>
      </c>
      <c r="E12" s="22" t="s">
        <v>41</v>
      </c>
      <c r="F12" s="18">
        <v>3</v>
      </c>
      <c r="G12" s="23">
        <v>101.64</v>
      </c>
      <c r="H12" s="23">
        <f t="shared" si="0"/>
        <v>18.65</v>
      </c>
      <c r="I12" s="23">
        <v>82.99</v>
      </c>
      <c r="J12" s="34">
        <v>7310.04</v>
      </c>
      <c r="K12" s="35">
        <f t="shared" si="1"/>
        <v>6725.2368</v>
      </c>
      <c r="L12" s="34">
        <v>742992.5</v>
      </c>
      <c r="M12" s="36">
        <f t="shared" si="2"/>
        <v>683553.068352</v>
      </c>
      <c r="N12" s="18" t="s">
        <v>26</v>
      </c>
      <c r="O12" s="18" t="s">
        <v>27</v>
      </c>
      <c r="P12" s="32"/>
      <c r="Q12" s="43"/>
    </row>
    <row r="13" ht="34" customHeight="1" spans="1:17">
      <c r="A13" s="24" t="s">
        <v>31</v>
      </c>
      <c r="B13" s="24"/>
      <c r="C13" s="24"/>
      <c r="D13" s="24"/>
      <c r="E13" s="25"/>
      <c r="F13" s="24"/>
      <c r="G13" s="26">
        <f t="shared" ref="G13:I13" si="3">SUM(G8:G12)</f>
        <v>470.43</v>
      </c>
      <c r="H13" s="18">
        <f t="shared" si="3"/>
        <v>86.29</v>
      </c>
      <c r="I13" s="37">
        <f t="shared" si="3"/>
        <v>384.14</v>
      </c>
      <c r="J13" s="35">
        <f>L13/G13</f>
        <v>7637.48738388283</v>
      </c>
      <c r="K13" s="36">
        <f>M13/G13</f>
        <v>7026.48932250069</v>
      </c>
      <c r="L13" s="38">
        <f>SUM(L8:L12)</f>
        <v>3592903.19</v>
      </c>
      <c r="M13" s="39">
        <f>SUM(M8:M12)</f>
        <v>3305471.371984</v>
      </c>
      <c r="N13" s="18" t="s">
        <v>26</v>
      </c>
      <c r="O13" s="18" t="s">
        <v>27</v>
      </c>
      <c r="P13" s="32"/>
      <c r="Q13" s="43"/>
    </row>
    <row r="14" s="1" customFormat="1" ht="39" customHeight="1" spans="1:17">
      <c r="A14" s="27" t="s">
        <v>46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Q14" s="44"/>
    </row>
    <row r="15" ht="32" customHeight="1" spans="1:15">
      <c r="A15" s="28" t="s">
        <v>33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</row>
    <row r="16" ht="23" customHeight="1" spans="1:14">
      <c r="A16" s="29" t="s">
        <v>34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</row>
    <row r="18" ht="18.75" spans="1:15">
      <c r="A18" s="30" t="s">
        <v>35</v>
      </c>
      <c r="B18" s="30"/>
      <c r="C18" s="31"/>
      <c r="D18" s="6"/>
      <c r="E18" s="7"/>
      <c r="F18" s="6"/>
      <c r="G18" s="12"/>
      <c r="H18" s="12"/>
      <c r="I18" s="12"/>
      <c r="J18" s="12"/>
      <c r="K18" s="12"/>
      <c r="L18" s="40" t="s">
        <v>36</v>
      </c>
      <c r="M18" s="41"/>
      <c r="N18" s="12"/>
      <c r="O18" s="12"/>
    </row>
    <row r="19" ht="18.75" spans="1:15">
      <c r="A19" s="31"/>
      <c r="B19" s="6"/>
      <c r="C19" s="6"/>
      <c r="D19" s="6"/>
      <c r="E19" s="7"/>
      <c r="F19" s="6"/>
      <c r="G19" s="12"/>
      <c r="H19" s="12"/>
      <c r="I19" s="12"/>
      <c r="J19" s="12"/>
      <c r="K19" s="12"/>
      <c r="L19" s="31"/>
      <c r="M19" s="12"/>
      <c r="N19" s="12"/>
      <c r="O19" s="12"/>
    </row>
    <row r="20" ht="18.75" spans="1:15">
      <c r="A20" s="30" t="s">
        <v>37</v>
      </c>
      <c r="B20" s="30"/>
      <c r="C20" s="30"/>
      <c r="D20" s="30"/>
      <c r="E20" s="29"/>
      <c r="F20" s="30"/>
      <c r="H20" s="12"/>
      <c r="I20" s="12"/>
      <c r="J20" s="12"/>
      <c r="K20" s="12"/>
      <c r="L20" s="6" t="s">
        <v>38</v>
      </c>
      <c r="M20" s="42"/>
      <c r="O20" s="12"/>
    </row>
  </sheetData>
  <mergeCells count="11">
    <mergeCell ref="B2:O2"/>
    <mergeCell ref="L4:O4"/>
    <mergeCell ref="L5:O5"/>
    <mergeCell ref="A6:H6"/>
    <mergeCell ref="L6:O6"/>
    <mergeCell ref="A13:F13"/>
    <mergeCell ref="A14:O14"/>
    <mergeCell ref="A15:O15"/>
    <mergeCell ref="A16:N16"/>
    <mergeCell ref="A18:B18"/>
    <mergeCell ref="A20:F20"/>
  </mergeCells>
  <conditionalFormatting sqref="N13">
    <cfRule type="cellIs" dxfId="0" priority="1" operator="equal">
      <formula>"已售"</formula>
    </cfRule>
  </conditionalFormatting>
  <conditionalFormatting sqref="N8:N12">
    <cfRule type="cellIs" dxfId="0" priority="2" operator="equal">
      <formula>"已售"</formula>
    </cfRule>
  </conditionalFormatting>
  <pageMargins left="0.0784722222222222" right="0.0784722222222222" top="0.156944444444444" bottom="1" header="0.511111111111111" footer="0.511111111111111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上调</vt:lpstr>
      <vt:lpstr>下调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黄颜英</dc:creator>
  <cp:lastModifiedBy>周铭华</cp:lastModifiedBy>
  <cp:revision>1</cp:revision>
  <dcterms:created xsi:type="dcterms:W3CDTF">2021-05-18T01:56:00Z</dcterms:created>
  <dcterms:modified xsi:type="dcterms:W3CDTF">2023-10-09T14:41:54Z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0B30E38A4BB64A9B8104BD54F16BD89D_13</vt:lpwstr>
  </property>
</Properties>
</file>