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Sheet1!$A$1:$O$21</definedName>
  </definedNames>
  <calcPr calcId="144525"/>
</workbook>
</file>

<file path=xl/sharedStrings.xml><?xml version="1.0" encoding="utf-8"?>
<sst xmlns="http://schemas.openxmlformats.org/spreadsheetml/2006/main" count="61" uniqueCount="42">
  <si>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</si>
  <si>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</si>
  <si>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</si>
  <si>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</si>
  <si>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</si>
  <si>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</si>
  <si>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销售价格备案编号：[2023] 072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</si>
  <si>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</si>
  <si>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</si>
  <si>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</si>
  <si>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</si>
  <si>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</si>
  <si>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</si>
  <si>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</si>
  <si>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</si>
  <si>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</si>
  <si>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</si>
  <si>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</si>
  <si>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</si>
  <si>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</si>
  <si>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</si>
  <si>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</si>
  <si>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</si>
  <si>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2栋1单元</t>
  </si>
  <si>
    <t>3层</t>
  </si>
  <si>
    <t>两房两厅一卫</t>
  </si>
  <si>
    <t>未售</t>
  </si>
  <si>
    <t>毛坯</t>
  </si>
  <si>
    <t>11层</t>
  </si>
  <si>
    <t>13层</t>
  </si>
  <si>
    <t>12层</t>
  </si>
  <si>
    <t>三房两厅两卫</t>
  </si>
  <si>
    <t>20层</t>
  </si>
  <si>
    <t>10层</t>
  </si>
  <si>
    <t>本楼栋总面积/均价</t>
  </si>
  <si>
    <t>本栋待销售住宅共241套。本次办理销售住宅6套，销售住宅总建筑面积：546.05㎡，套内面积：445.93㎡，分摊面积：100.12㎡，销售均价：8515元/㎡（建筑面积）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</si>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</sst>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ajor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b/>
      <sz val="18"/>
      <color indexed="54"/>
      <name val="宋体"/>
      <charset val="134"/>
    </font>
    <font>
      <u/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sz val="11"/>
      <color indexed="19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7" fillId="8" borderId="10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40" fontId="1" fillId="0" borderId="2" xfId="49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38" fontId="1" fillId="0" borderId="2" xfId="49" applyNumberFormat="1" applyFont="1" applyFill="1" applyBorder="1" applyAlignment="1">
      <alignment horizontal="center" vertical="center"/>
    </xf>
    <xf numFmtId="3" fontId="1" fillId="0" borderId="2" xfId="49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037;&#20316;\&#20315;&#20872;&#21326;&#24220;\&#23450;&#20215;&#25991;&#20214;\&#20303;&#23429;&#23450;&#20215;\&#20315;&#20872;&#21326;&#24220;2&#24231;&#23450;&#20215;&#34920;&#65288;20230222&#35843;&#25972;&#29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2栋1梯"/>
      <sheetName val="2栋2梯 "/>
      <sheetName val="签名版"/>
      <sheetName val="销售用"/>
    </sheetNames>
    <sheetDataSet>
      <sheetData sheetId="0">
        <row r="16">
          <cell r="D16">
            <v>63.54</v>
          </cell>
          <cell r="E16">
            <v>117.58</v>
          </cell>
          <cell r="F16">
            <v>120.27</v>
          </cell>
        </row>
        <row r="17">
          <cell r="D17">
            <v>51.89</v>
          </cell>
          <cell r="E17">
            <v>96.02</v>
          </cell>
          <cell r="F17">
            <v>98.22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1"/>
  <sheetViews>
    <sheetView tabSelected="1" workbookViewId="0">
      <selection activeCell="O17" sqref="O17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3" style="3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1.4166666666667" customWidth="1"/>
    <col min="14" max="14" width="7.89166666666667" customWidth="1"/>
  </cols>
  <sheetData>
    <row r="2" ht="21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</row>
    <row r="4" ht="18.75" spans="1:15">
      <c r="A4" s="8" t="s">
        <v>1</v>
      </c>
      <c r="B4" s="8"/>
      <c r="C4" s="8"/>
      <c r="D4" s="8"/>
      <c r="E4" s="9"/>
      <c r="F4" s="8"/>
      <c r="G4" s="8"/>
      <c r="H4" s="8"/>
      <c r="I4" s="1"/>
      <c r="J4" s="1"/>
      <c r="K4" s="10" t="s">
        <v>2</v>
      </c>
      <c r="L4" s="10" t="s">
        <v>3</v>
      </c>
      <c r="M4" s="10"/>
      <c r="N4" s="10"/>
      <c r="O4" s="10"/>
    </row>
    <row r="5" ht="18.75" spans="2:15"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K6" s="10" t="s">
        <v>7</v>
      </c>
      <c r="L6" s="35">
        <v>45124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s="1" customFormat="1" ht="20.1" customHeight="1" spans="1:15">
      <c r="A8" s="18">
        <f t="shared" ref="A8:A13" si="0">ROW()-7</f>
        <v>1</v>
      </c>
      <c r="B8" s="19" t="s">
        <v>23</v>
      </c>
      <c r="C8" s="20">
        <v>303</v>
      </c>
      <c r="D8" s="21" t="s">
        <v>24</v>
      </c>
      <c r="E8" s="22" t="s">
        <v>25</v>
      </c>
      <c r="F8" s="22">
        <v>3</v>
      </c>
      <c r="G8" s="23">
        <f>[1]总表!$D$16</f>
        <v>63.54</v>
      </c>
      <c r="H8" s="24">
        <f t="shared" ref="H8:H13" si="1">G8-I8</f>
        <v>11.65</v>
      </c>
      <c r="I8" s="23">
        <f>[1]总表!$D$17</f>
        <v>51.89</v>
      </c>
      <c r="J8" s="36">
        <v>8101.48</v>
      </c>
      <c r="K8" s="36">
        <v>8506</v>
      </c>
      <c r="L8" s="37">
        <v>514768</v>
      </c>
      <c r="M8" s="37">
        <f t="shared" ref="M8:M13" si="2">K8*G8</f>
        <v>540471.24</v>
      </c>
      <c r="N8" s="18" t="s">
        <v>26</v>
      </c>
      <c r="O8" s="18" t="s">
        <v>27</v>
      </c>
    </row>
    <row r="9" s="1" customFormat="1" ht="20.1" customHeight="1" spans="1:15">
      <c r="A9" s="18">
        <f t="shared" si="0"/>
        <v>2</v>
      </c>
      <c r="B9" s="19" t="s">
        <v>23</v>
      </c>
      <c r="C9" s="25">
        <v>1103</v>
      </c>
      <c r="D9" s="26" t="s">
        <v>28</v>
      </c>
      <c r="E9" s="22" t="s">
        <v>25</v>
      </c>
      <c r="F9" s="22">
        <v>3</v>
      </c>
      <c r="G9" s="23">
        <f>[1]总表!$D$16</f>
        <v>63.54</v>
      </c>
      <c r="H9" s="24">
        <f t="shared" si="1"/>
        <v>11.65</v>
      </c>
      <c r="I9" s="23">
        <f>[1]总表!$D$17</f>
        <v>51.89</v>
      </c>
      <c r="J9" s="36">
        <v>8294.66</v>
      </c>
      <c r="K9" s="36">
        <v>8709</v>
      </c>
      <c r="L9" s="37">
        <v>527042</v>
      </c>
      <c r="M9" s="37">
        <f t="shared" si="2"/>
        <v>553369.86</v>
      </c>
      <c r="N9" s="18" t="s">
        <v>26</v>
      </c>
      <c r="O9" s="18" t="s">
        <v>27</v>
      </c>
    </row>
    <row r="10" s="1" customFormat="1" ht="20.1" customHeight="1" spans="1:15">
      <c r="A10" s="18">
        <f t="shared" si="0"/>
        <v>3</v>
      </c>
      <c r="B10" s="19" t="s">
        <v>23</v>
      </c>
      <c r="C10" s="20">
        <v>1303</v>
      </c>
      <c r="D10" s="21" t="s">
        <v>29</v>
      </c>
      <c r="E10" s="22" t="s">
        <v>25</v>
      </c>
      <c r="F10" s="22">
        <v>3</v>
      </c>
      <c r="G10" s="23">
        <f>[1]总表!$D$16</f>
        <v>63.54</v>
      </c>
      <c r="H10" s="24">
        <f t="shared" si="1"/>
        <v>11.65</v>
      </c>
      <c r="I10" s="23">
        <f>[1]总表!$D$17</f>
        <v>51.89</v>
      </c>
      <c r="J10" s="36">
        <v>8342.95</v>
      </c>
      <c r="K10" s="36">
        <v>8760</v>
      </c>
      <c r="L10" s="37">
        <v>530111</v>
      </c>
      <c r="M10" s="37">
        <f t="shared" si="2"/>
        <v>556610.4</v>
      </c>
      <c r="N10" s="18" t="s">
        <v>26</v>
      </c>
      <c r="O10" s="18" t="s">
        <v>27</v>
      </c>
    </row>
    <row r="11" s="1" customFormat="1" ht="20.1" customHeight="1" spans="1:15">
      <c r="A11" s="18">
        <f t="shared" si="0"/>
        <v>4</v>
      </c>
      <c r="B11" s="19" t="s">
        <v>23</v>
      </c>
      <c r="C11" s="20">
        <v>1204</v>
      </c>
      <c r="D11" s="21" t="s">
        <v>30</v>
      </c>
      <c r="E11" s="22" t="s">
        <v>31</v>
      </c>
      <c r="F11" s="22">
        <v>3</v>
      </c>
      <c r="G11" s="23">
        <f>[1]总表!$E$16</f>
        <v>117.58</v>
      </c>
      <c r="H11" s="24">
        <f t="shared" si="1"/>
        <v>21.56</v>
      </c>
      <c r="I11" s="38">
        <f>[1]总表!$E$17</f>
        <v>96.02</v>
      </c>
      <c r="J11" s="36">
        <v>8018.75</v>
      </c>
      <c r="K11" s="36">
        <v>8419</v>
      </c>
      <c r="L11" s="37">
        <v>942844</v>
      </c>
      <c r="M11" s="37">
        <f t="shared" si="2"/>
        <v>989906.02</v>
      </c>
      <c r="N11" s="18" t="s">
        <v>26</v>
      </c>
      <c r="O11" s="18" t="s">
        <v>27</v>
      </c>
    </row>
    <row r="12" s="1" customFormat="1" ht="20.1" customHeight="1" spans="1:15">
      <c r="A12" s="18">
        <f t="shared" si="0"/>
        <v>5</v>
      </c>
      <c r="B12" s="19" t="s">
        <v>23</v>
      </c>
      <c r="C12" s="20">
        <v>2004</v>
      </c>
      <c r="D12" s="21" t="s">
        <v>32</v>
      </c>
      <c r="E12" s="22" t="s">
        <v>31</v>
      </c>
      <c r="F12" s="22">
        <v>3</v>
      </c>
      <c r="G12" s="23">
        <f>[1]总表!$E$16</f>
        <v>117.58</v>
      </c>
      <c r="H12" s="24">
        <f t="shared" si="1"/>
        <v>21.56</v>
      </c>
      <c r="I12" s="38">
        <f>[1]总表!$E$17</f>
        <v>96.02</v>
      </c>
      <c r="J12" s="36">
        <v>8163.63</v>
      </c>
      <c r="K12" s="36">
        <v>8571</v>
      </c>
      <c r="L12" s="37">
        <v>959880</v>
      </c>
      <c r="M12" s="37">
        <f t="shared" si="2"/>
        <v>1007778.18</v>
      </c>
      <c r="N12" s="18" t="s">
        <v>26</v>
      </c>
      <c r="O12" s="18" t="s">
        <v>27</v>
      </c>
    </row>
    <row r="13" s="1" customFormat="1" ht="20.1" customHeight="1" spans="1:15">
      <c r="A13" s="18">
        <f t="shared" si="0"/>
        <v>6</v>
      </c>
      <c r="B13" s="19" t="s">
        <v>23</v>
      </c>
      <c r="C13" s="20">
        <v>1005</v>
      </c>
      <c r="D13" s="21" t="s">
        <v>33</v>
      </c>
      <c r="E13" s="22" t="s">
        <v>31</v>
      </c>
      <c r="F13" s="22">
        <v>3</v>
      </c>
      <c r="G13" s="23">
        <f>[1]总表!$F$16</f>
        <v>120.27</v>
      </c>
      <c r="H13" s="24">
        <f t="shared" si="1"/>
        <v>22.05</v>
      </c>
      <c r="I13" s="23">
        <f>[1]总表!$F$17</f>
        <v>98.22</v>
      </c>
      <c r="J13" s="36">
        <v>7932.95</v>
      </c>
      <c r="K13" s="36">
        <v>8329</v>
      </c>
      <c r="L13" s="37">
        <v>954096</v>
      </c>
      <c r="M13" s="37">
        <f t="shared" si="2"/>
        <v>1001728.83</v>
      </c>
      <c r="N13" s="18" t="s">
        <v>26</v>
      </c>
      <c r="O13" s="18" t="s">
        <v>27</v>
      </c>
    </row>
    <row r="14" ht="34" customHeight="1" spans="1:15">
      <c r="A14" s="27" t="s">
        <v>34</v>
      </c>
      <c r="B14" s="28"/>
      <c r="C14" s="28"/>
      <c r="D14" s="28"/>
      <c r="E14" s="17"/>
      <c r="F14" s="28"/>
      <c r="G14" s="29">
        <f>SUM(G8:G13)</f>
        <v>546.05</v>
      </c>
      <c r="H14" s="18">
        <f>SUM(H8:H13)</f>
        <v>100.12</v>
      </c>
      <c r="I14" s="29">
        <f>SUM(I8:I13)</f>
        <v>445.93</v>
      </c>
      <c r="J14" s="39">
        <f>L14/G14</f>
        <v>8110.50453255196</v>
      </c>
      <c r="K14" s="40">
        <f>M14/G14</f>
        <v>8515.45559930409</v>
      </c>
      <c r="L14" s="41">
        <f>SUM(L8:L13)</f>
        <v>4428741</v>
      </c>
      <c r="M14" s="42">
        <f>SUM(M8:M13)</f>
        <v>4649864.53</v>
      </c>
      <c r="N14" s="18"/>
      <c r="O14" s="18"/>
    </row>
    <row r="15" s="2" customFormat="1" ht="39" customHeight="1" spans="1:15">
      <c r="A15" s="30" t="s">
        <v>35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ht="32" customHeight="1" spans="1:15">
      <c r="A16" s="31" t="s">
        <v>36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ht="23" customHeight="1" spans="1:14">
      <c r="A17" s="32" t="s">
        <v>37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</row>
    <row r="18" spans="1:14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ht="18.75" spans="1:15">
      <c r="A19" s="33" t="s">
        <v>38</v>
      </c>
      <c r="B19" s="33"/>
      <c r="C19" s="34"/>
      <c r="D19" s="6"/>
      <c r="E19" s="7"/>
      <c r="F19" s="6"/>
      <c r="G19" s="12"/>
      <c r="H19" s="12"/>
      <c r="I19" s="12"/>
      <c r="J19" s="12"/>
      <c r="K19" s="12"/>
      <c r="L19" s="43" t="s">
        <v>39</v>
      </c>
      <c r="M19" s="44"/>
      <c r="N19" s="12"/>
      <c r="O19" s="12"/>
    </row>
    <row r="20" ht="18.75" spans="1:15">
      <c r="A20" s="34"/>
      <c r="B20" s="6"/>
      <c r="C20" s="6"/>
      <c r="D20" s="6"/>
      <c r="E20" s="7"/>
      <c r="F20" s="6"/>
      <c r="G20" s="12"/>
      <c r="H20" s="12"/>
      <c r="I20" s="12"/>
      <c r="J20" s="12"/>
      <c r="K20" s="12"/>
      <c r="L20" s="34"/>
      <c r="M20" s="12"/>
      <c r="N20" s="12"/>
      <c r="O20" s="12"/>
    </row>
    <row r="21" ht="18.75" spans="1:15">
      <c r="A21" s="33" t="s">
        <v>40</v>
      </c>
      <c r="B21" s="33"/>
      <c r="C21" s="33"/>
      <c r="D21" s="33"/>
      <c r="E21" s="32"/>
      <c r="F21" s="33"/>
      <c r="H21" s="12"/>
      <c r="I21" s="12"/>
      <c r="J21" s="12"/>
      <c r="K21" s="12"/>
      <c r="L21" s="6" t="s">
        <v>41</v>
      </c>
      <c r="M21" s="45"/>
      <c r="O21" s="12"/>
    </row>
  </sheetData>
  <mergeCells count="11">
    <mergeCell ref="B2:O2"/>
    <mergeCell ref="L4:O4"/>
    <mergeCell ref="L5:O5"/>
    <mergeCell ref="A6:H6"/>
    <mergeCell ref="L6:O6"/>
    <mergeCell ref="A14:F14"/>
    <mergeCell ref="A15:O15"/>
    <mergeCell ref="A16:O16"/>
    <mergeCell ref="A17:N17"/>
    <mergeCell ref="A19:B19"/>
    <mergeCell ref="A21:F21"/>
  </mergeCells>
  <conditionalFormatting sqref="N9">
    <cfRule type="cellIs" dxfId="0" priority="4" operator="equal">
      <formula>"已售"</formula>
    </cfRule>
  </conditionalFormatting>
  <conditionalFormatting sqref="N8 N10:N13">
    <cfRule type="cellIs" dxfId="0" priority="5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5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g</cp:lastModifiedBy>
  <cp:revision>1</cp:revision>
  <dcterms:created xsi:type="dcterms:W3CDTF">2021-05-18T01:56:00Z</dcterms:created>
  <dcterms:modified xsi:type="dcterms:W3CDTF">2023-07-26T07:36:50Z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9719FF037DD74EC2BD7A122FD4BE5997_13</vt:lpwstr>
  </property>
</Properties>
</file>