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15"/>
  </bookViews>
  <sheets>
    <sheet name="Sheet1" sheetId="1" r:id="rId1"/>
    <sheet name="Sheet2" sheetId="2" state="hidden" r:id="rId2"/>
    <sheet name="Sheet3" sheetId="3" state="hidden" r:id="rId3"/>
  </sheets>
  <externalReferences>
    <externalReference r:id="rId4"/>
  </externalReferences>
  <definedNames>
    <definedName name="_xlnm._FilterDatabase" localSheetId="0" hidden="1">Sheet1!$A$7:$O$41</definedName>
  </definedNames>
  <calcPr calcId="144525"/>
</workbook>
</file>

<file path=xl/sharedStrings.xml><?xml version="1.0" encoding="utf-8"?>
<sst xmlns="http://schemas.openxmlformats.org/spreadsheetml/2006/main" count="182" uniqueCount="52">
  <si>
    <t>商品房销售价目表（调整）</t>
  </si>
  <si>
    <r>
      <rPr>
        <sz val="14"/>
        <rFont val="仿宋_GB2312"/>
        <charset val="134"/>
      </rP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</si>
  <si>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</si>
  <si>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项目名称：佛冈华府C区</t>
  </si>
  <si>
    <t>地址：</t>
  </si>
  <si>
    <t>佛冈县石角镇教育南路42号</t>
  </si>
  <si>
    <t>销售价格备案编号：[2023]   041  号</t>
  </si>
  <si>
    <t>日期：</t>
  </si>
  <si>
    <t>日期：2023年5月15日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</si>
  <si>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</si>
  <si>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</si>
  <si>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</si>
  <si>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</si>
  <si>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</si>
  <si>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</si>
  <si>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rFont val="仿宋_GB2312"/>
        <charset val="134"/>
      </rP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</si>
  <si>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</si>
  <si>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</si>
  <si>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</si>
  <si>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</si>
  <si>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</si>
  <si>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</si>
  <si>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</si>
  <si>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</si>
  <si>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2栋1单元</t>
  </si>
  <si>
    <t>3层</t>
  </si>
  <si>
    <t>两房两厅一卫</t>
  </si>
  <si>
    <t>未售</t>
  </si>
  <si>
    <t>毛坯</t>
  </si>
  <si>
    <t>11层</t>
  </si>
  <si>
    <t>13层</t>
  </si>
  <si>
    <t>12层</t>
  </si>
  <si>
    <t>三房两厅两卫</t>
  </si>
  <si>
    <t>20层</t>
  </si>
  <si>
    <t>10层</t>
  </si>
  <si>
    <t>2层</t>
  </si>
  <si>
    <t>三房两厅一卫</t>
  </si>
  <si>
    <t>4层</t>
  </si>
  <si>
    <t>14层</t>
  </si>
  <si>
    <t>18层</t>
  </si>
  <si>
    <t>27层</t>
  </si>
  <si>
    <t>28层</t>
  </si>
  <si>
    <t>29层</t>
  </si>
  <si>
    <t>26层</t>
  </si>
  <si>
    <t>本楼栋总面积/均价</t>
  </si>
  <si>
    <t>本栋待销售住宅共254套。本次办理销售住宅30套，销售住宅总建筑面积：2792.17㎡，套内面积：2280.2㎡，分摊面积：511.97㎡，销售均价：7853元/㎡（建筑面积）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</si>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</sst>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134"/>
    </font>
    <font>
      <b/>
      <sz val="18"/>
      <color indexed="54"/>
      <name val="宋体"/>
      <charset val="134"/>
    </font>
    <font>
      <sz val="11"/>
      <color indexed="10"/>
      <name val="宋体"/>
      <charset val="134"/>
    </font>
    <font>
      <b/>
      <sz val="13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53"/>
      <name val="宋体"/>
      <charset val="134"/>
    </font>
    <font>
      <u/>
      <sz val="14"/>
      <name val="仿宋_GB2312"/>
      <charset val="134"/>
    </font>
    <font>
      <vertAlign val="superscript"/>
      <sz val="14"/>
      <name val="仿宋_GB2312"/>
      <charset val="134"/>
    </font>
    <font>
      <sz val="14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12" borderId="6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25" fillId="10" borderId="5" applyNumberFormat="0" applyAlignment="0" applyProtection="0">
      <alignment vertical="center"/>
    </xf>
    <xf numFmtId="0" fontId="26" fillId="14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1" fillId="0" borderId="2" xfId="49" applyNumberFormat="1" applyFont="1" applyFill="1" applyBorder="1" applyAlignment="1">
      <alignment horizontal="center" vertical="center"/>
    </xf>
    <xf numFmtId="0" fontId="9" fillId="0" borderId="2" xfId="49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>
      <alignment vertical="center"/>
    </xf>
    <xf numFmtId="40" fontId="1" fillId="0" borderId="2" xfId="49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3" fontId="9" fillId="2" borderId="2" xfId="49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38" fontId="1" fillId="0" borderId="2" xfId="49" applyNumberFormat="1" applyFont="1" applyFill="1" applyBorder="1" applyAlignment="1">
      <alignment horizontal="center" vertical="center"/>
    </xf>
    <xf numFmtId="3" fontId="1" fillId="0" borderId="2" xfId="49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20315;&#20872;&#21326;&#24220;\&#23450;&#20215;&#25991;&#20214;\&#20303;&#23429;&#23450;&#20215;\&#20315;&#20872;&#21326;&#24220;2&#24231;&#23450;&#20215;&#34920;&#65288;20230222&#35843;&#25972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2栋1梯"/>
      <sheetName val="2栋2梯 "/>
      <sheetName val="签名版"/>
      <sheetName val="销售用"/>
    </sheetNames>
    <sheetDataSet>
      <sheetData sheetId="0">
        <row r="16">
          <cell r="D16">
            <v>63.54</v>
          </cell>
          <cell r="E16">
            <v>117.58</v>
          </cell>
          <cell r="F16">
            <v>120.27</v>
          </cell>
        </row>
        <row r="17">
          <cell r="D17">
            <v>51.89</v>
          </cell>
          <cell r="E17">
            <v>96.02</v>
          </cell>
          <cell r="F17">
            <v>98.22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45"/>
  <sheetViews>
    <sheetView tabSelected="1" topLeftCell="A20" workbookViewId="0">
      <selection activeCell="A1" sqref="A1:O45"/>
    </sheetView>
  </sheetViews>
  <sheetFormatPr defaultColWidth="8.8" defaultRowHeight="14.25"/>
  <cols>
    <col min="1" max="1" width="4.3" customWidth="1"/>
    <col min="2" max="2" width="9.875" customWidth="1"/>
    <col min="3" max="3" width="6.3" customWidth="1"/>
    <col min="4" max="4" width="7.625" customWidth="1"/>
    <col min="5" max="5" width="13" style="3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1.4166666666667" customWidth="1"/>
    <col min="14" max="14" width="7.89166666666667" customWidth="1"/>
  </cols>
  <sheetData>
    <row r="2" ht="21" spans="2:15">
      <c r="B2" s="4" t="s">
        <v>0</v>
      </c>
      <c r="C2" s="4"/>
      <c r="D2" s="4"/>
      <c r="E2" s="5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B3" s="6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</row>
    <row r="4" ht="18.75" spans="1:15">
      <c r="A4" s="8" t="s">
        <v>1</v>
      </c>
      <c r="B4" s="8"/>
      <c r="C4" s="8"/>
      <c r="D4" s="8"/>
      <c r="E4" s="9"/>
      <c r="F4" s="8"/>
      <c r="G4" s="8"/>
      <c r="H4" s="8"/>
      <c r="I4" s="1"/>
      <c r="J4" s="1"/>
      <c r="K4" s="10" t="s">
        <v>2</v>
      </c>
      <c r="L4" s="10" t="s">
        <v>3</v>
      </c>
      <c r="M4" s="10"/>
      <c r="N4" s="10"/>
      <c r="O4" s="10"/>
    </row>
    <row r="5" ht="18.75" spans="2:15"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K6" s="10" t="s">
        <v>7</v>
      </c>
      <c r="L6" s="10" t="s">
        <v>8</v>
      </c>
      <c r="M6" s="10"/>
      <c r="N6" s="10"/>
      <c r="O6" s="10"/>
    </row>
    <row r="7" ht="61" customHeight="1" spans="1:15">
      <c r="A7" s="15" t="s">
        <v>9</v>
      </c>
      <c r="B7" s="16" t="s">
        <v>10</v>
      </c>
      <c r="C7" s="17" t="s">
        <v>11</v>
      </c>
      <c r="D7" s="17" t="s">
        <v>12</v>
      </c>
      <c r="E7" s="17" t="s">
        <v>13</v>
      </c>
      <c r="F7" s="17" t="s">
        <v>14</v>
      </c>
      <c r="G7" s="17" t="s">
        <v>15</v>
      </c>
      <c r="H7" s="17" t="s">
        <v>16</v>
      </c>
      <c r="I7" s="17" t="s">
        <v>17</v>
      </c>
      <c r="J7" s="17" t="s">
        <v>18</v>
      </c>
      <c r="K7" s="17" t="s">
        <v>19</v>
      </c>
      <c r="L7" s="17" t="s">
        <v>20</v>
      </c>
      <c r="M7" s="17" t="s">
        <v>21</v>
      </c>
      <c r="N7" s="17" t="s">
        <v>22</v>
      </c>
      <c r="O7" s="17" t="s">
        <v>23</v>
      </c>
    </row>
    <row r="8" s="1" customFormat="1" ht="20.1" customHeight="1" spans="1:15">
      <c r="A8" s="18">
        <f>ROW()-7</f>
        <v>1</v>
      </c>
      <c r="B8" s="19" t="s">
        <v>24</v>
      </c>
      <c r="C8" s="20">
        <v>303</v>
      </c>
      <c r="D8" s="21" t="s">
        <v>25</v>
      </c>
      <c r="E8" s="22" t="s">
        <v>26</v>
      </c>
      <c r="F8" s="22">
        <v>3</v>
      </c>
      <c r="G8" s="23">
        <f>[1]总表!$D$16</f>
        <v>63.54</v>
      </c>
      <c r="H8" s="24">
        <f t="shared" ref="H8:H14" si="0">G8-I8</f>
        <v>11.65</v>
      </c>
      <c r="I8" s="23">
        <f>[1]总表!$D$17</f>
        <v>51.89</v>
      </c>
      <c r="J8" s="38">
        <v>7715.69249626861</v>
      </c>
      <c r="K8" s="38">
        <f>J8*1.05</f>
        <v>8101.47712108204</v>
      </c>
      <c r="L8" s="39">
        <v>490255.101212908</v>
      </c>
      <c r="M8" s="39">
        <f>K8*G8</f>
        <v>514767.856273553</v>
      </c>
      <c r="N8" s="18" t="s">
        <v>27</v>
      </c>
      <c r="O8" s="18" t="s">
        <v>28</v>
      </c>
    </row>
    <row r="9" s="1" customFormat="1" ht="20.1" customHeight="1" spans="1:15">
      <c r="A9" s="18">
        <f>ROW()-7</f>
        <v>2</v>
      </c>
      <c r="B9" s="19" t="s">
        <v>24</v>
      </c>
      <c r="C9" s="25">
        <v>1103</v>
      </c>
      <c r="D9" s="26" t="s">
        <v>29</v>
      </c>
      <c r="E9" s="22" t="s">
        <v>26</v>
      </c>
      <c r="F9" s="22">
        <v>3</v>
      </c>
      <c r="G9" s="23">
        <f>[1]总表!$D$16</f>
        <v>63.54</v>
      </c>
      <c r="H9" s="24">
        <f t="shared" si="0"/>
        <v>11.65</v>
      </c>
      <c r="I9" s="23">
        <f>[1]总表!$D$17</f>
        <v>51.89</v>
      </c>
      <c r="J9" s="38">
        <v>7899.67214458711</v>
      </c>
      <c r="K9" s="38">
        <f t="shared" ref="K9:K16" si="1">J9*1.05</f>
        <v>8294.65575181647</v>
      </c>
      <c r="L9" s="39">
        <v>501945.168067065</v>
      </c>
      <c r="M9" s="39">
        <f t="shared" ref="M9:M16" si="2">K9*G9</f>
        <v>527042.426470418</v>
      </c>
      <c r="N9" s="18" t="s">
        <v>27</v>
      </c>
      <c r="O9" s="18" t="s">
        <v>28</v>
      </c>
    </row>
    <row r="10" s="1" customFormat="1" ht="20.1" customHeight="1" spans="1:15">
      <c r="A10" s="18">
        <f t="shared" ref="A10:A19" si="3">ROW()-7</f>
        <v>3</v>
      </c>
      <c r="B10" s="19" t="s">
        <v>24</v>
      </c>
      <c r="C10" s="20">
        <v>1303</v>
      </c>
      <c r="D10" s="21" t="s">
        <v>30</v>
      </c>
      <c r="E10" s="22" t="s">
        <v>26</v>
      </c>
      <c r="F10" s="22">
        <v>3</v>
      </c>
      <c r="G10" s="23">
        <f>[1]总表!$D$16</f>
        <v>63.54</v>
      </c>
      <c r="H10" s="24">
        <f t="shared" si="0"/>
        <v>11.65</v>
      </c>
      <c r="I10" s="23">
        <f>[1]总表!$D$17</f>
        <v>51.89</v>
      </c>
      <c r="J10" s="38">
        <v>7945.66705666673</v>
      </c>
      <c r="K10" s="38">
        <f t="shared" si="1"/>
        <v>8342.95040950007</v>
      </c>
      <c r="L10" s="39">
        <v>504867.684780604</v>
      </c>
      <c r="M10" s="39">
        <f t="shared" si="2"/>
        <v>530111.069019634</v>
      </c>
      <c r="N10" s="18" t="s">
        <v>27</v>
      </c>
      <c r="O10" s="18" t="s">
        <v>28</v>
      </c>
    </row>
    <row r="11" s="1" customFormat="1" ht="20.1" customHeight="1" spans="1:15">
      <c r="A11" s="18">
        <f t="shared" si="3"/>
        <v>4</v>
      </c>
      <c r="B11" s="19" t="s">
        <v>24</v>
      </c>
      <c r="C11" s="20">
        <v>1204</v>
      </c>
      <c r="D11" s="21" t="s">
        <v>31</v>
      </c>
      <c r="E11" s="22" t="s">
        <v>32</v>
      </c>
      <c r="F11" s="22">
        <v>3</v>
      </c>
      <c r="G11" s="23">
        <f>[1]总表!$E$16</f>
        <v>117.58</v>
      </c>
      <c r="H11" s="24">
        <f t="shared" si="0"/>
        <v>21.56</v>
      </c>
      <c r="I11" s="40">
        <f>[1]总表!$E$17</f>
        <v>96.02</v>
      </c>
      <c r="J11" s="38">
        <v>7636.90321187622</v>
      </c>
      <c r="K11" s="38">
        <f t="shared" si="1"/>
        <v>8018.74837247003</v>
      </c>
      <c r="L11" s="39">
        <v>897947.079652406</v>
      </c>
      <c r="M11" s="39">
        <f t="shared" si="2"/>
        <v>942844.433635026</v>
      </c>
      <c r="N11" s="18" t="s">
        <v>27</v>
      </c>
      <c r="O11" s="18" t="s">
        <v>28</v>
      </c>
    </row>
    <row r="12" s="1" customFormat="1" ht="20.1" customHeight="1" spans="1:15">
      <c r="A12" s="18">
        <f t="shared" si="3"/>
        <v>5</v>
      </c>
      <c r="B12" s="19" t="s">
        <v>24</v>
      </c>
      <c r="C12" s="20">
        <v>2004</v>
      </c>
      <c r="D12" s="21" t="s">
        <v>33</v>
      </c>
      <c r="E12" s="22" t="s">
        <v>32</v>
      </c>
      <c r="F12" s="22">
        <v>3</v>
      </c>
      <c r="G12" s="23">
        <f>[1]总表!$E$16</f>
        <v>117.58</v>
      </c>
      <c r="H12" s="24">
        <f t="shared" si="0"/>
        <v>21.56</v>
      </c>
      <c r="I12" s="40">
        <f>[1]总表!$E$17</f>
        <v>96.02</v>
      </c>
      <c r="J12" s="38">
        <v>7774.88794811509</v>
      </c>
      <c r="K12" s="38">
        <f t="shared" si="1"/>
        <v>8163.63234552084</v>
      </c>
      <c r="L12" s="39">
        <v>914171.324939373</v>
      </c>
      <c r="M12" s="39">
        <f t="shared" si="2"/>
        <v>959879.891186341</v>
      </c>
      <c r="N12" s="18" t="s">
        <v>27</v>
      </c>
      <c r="O12" s="18" t="s">
        <v>28</v>
      </c>
    </row>
    <row r="13" s="1" customFormat="1" ht="20.1" customHeight="1" spans="1:15">
      <c r="A13" s="18">
        <f t="shared" si="3"/>
        <v>6</v>
      </c>
      <c r="B13" s="19" t="s">
        <v>24</v>
      </c>
      <c r="C13" s="20">
        <v>1206</v>
      </c>
      <c r="D13" s="21" t="s">
        <v>31</v>
      </c>
      <c r="E13" s="22" t="s">
        <v>32</v>
      </c>
      <c r="F13" s="22">
        <v>3</v>
      </c>
      <c r="G13" s="27">
        <v>101.62</v>
      </c>
      <c r="H13" s="24">
        <f t="shared" si="0"/>
        <v>18.63</v>
      </c>
      <c r="I13" s="24">
        <v>82.99</v>
      </c>
      <c r="J13" s="38">
        <v>7422.57842031321</v>
      </c>
      <c r="K13" s="38">
        <f t="shared" si="1"/>
        <v>7793.70734132887</v>
      </c>
      <c r="L13" s="39">
        <v>754282.419072228</v>
      </c>
      <c r="M13" s="39">
        <f t="shared" si="2"/>
        <v>791996.54002584</v>
      </c>
      <c r="N13" s="18" t="s">
        <v>27</v>
      </c>
      <c r="O13" s="18" t="s">
        <v>28</v>
      </c>
    </row>
    <row r="14" s="1" customFormat="1" ht="20.1" customHeight="1" spans="1:15">
      <c r="A14" s="18">
        <f t="shared" si="3"/>
        <v>7</v>
      </c>
      <c r="B14" s="19" t="s">
        <v>24</v>
      </c>
      <c r="C14" s="20">
        <v>1005</v>
      </c>
      <c r="D14" s="21" t="s">
        <v>34</v>
      </c>
      <c r="E14" s="22" t="s">
        <v>32</v>
      </c>
      <c r="F14" s="22">
        <v>3</v>
      </c>
      <c r="G14" s="23">
        <f>[1]总表!$F$16</f>
        <v>120.27</v>
      </c>
      <c r="H14" s="24">
        <f t="shared" si="0"/>
        <v>22.05</v>
      </c>
      <c r="I14" s="23">
        <f>[1]总表!$F$17</f>
        <v>98.22</v>
      </c>
      <c r="J14" s="38">
        <v>7555.18750120277</v>
      </c>
      <c r="K14" s="38">
        <f t="shared" si="1"/>
        <v>7932.94687626291</v>
      </c>
      <c r="L14" s="39">
        <v>908662.400769657</v>
      </c>
      <c r="M14" s="39">
        <f t="shared" si="2"/>
        <v>954095.52080814</v>
      </c>
      <c r="N14" s="18" t="s">
        <v>27</v>
      </c>
      <c r="O14" s="18" t="s">
        <v>28</v>
      </c>
    </row>
    <row r="15" s="1" customFormat="1" ht="20.1" customHeight="1" spans="1:15">
      <c r="A15" s="18">
        <f t="shared" si="3"/>
        <v>8</v>
      </c>
      <c r="B15" s="19" t="s">
        <v>24</v>
      </c>
      <c r="C15" s="25">
        <v>201</v>
      </c>
      <c r="D15" s="26" t="s">
        <v>35</v>
      </c>
      <c r="E15" s="22" t="s">
        <v>36</v>
      </c>
      <c r="F15" s="22">
        <v>3</v>
      </c>
      <c r="G15" s="28">
        <v>101.1</v>
      </c>
      <c r="H15" s="29">
        <v>18.54</v>
      </c>
      <c r="I15" s="41">
        <v>82.56</v>
      </c>
      <c r="J15" s="38">
        <v>6906.83747116441</v>
      </c>
      <c r="K15" s="38">
        <f t="shared" si="1"/>
        <v>7252.17934472263</v>
      </c>
      <c r="L15" s="42">
        <v>698281.268334722</v>
      </c>
      <c r="M15" s="39">
        <f t="shared" si="2"/>
        <v>733195.331751458</v>
      </c>
      <c r="N15" s="18" t="s">
        <v>27</v>
      </c>
      <c r="O15" s="18" t="s">
        <v>28</v>
      </c>
    </row>
    <row r="16" s="1" customFormat="1" ht="20.1" customHeight="1" spans="1:15">
      <c r="A16" s="18">
        <f t="shared" si="3"/>
        <v>9</v>
      </c>
      <c r="B16" s="19" t="s">
        <v>24</v>
      </c>
      <c r="C16" s="25">
        <v>301</v>
      </c>
      <c r="D16" s="26" t="s">
        <v>25</v>
      </c>
      <c r="E16" s="22" t="s">
        <v>36</v>
      </c>
      <c r="F16" s="22">
        <v>3</v>
      </c>
      <c r="G16" s="28">
        <v>101.1</v>
      </c>
      <c r="H16" s="29">
        <v>18.54</v>
      </c>
      <c r="I16" s="41">
        <v>82.56</v>
      </c>
      <c r="J16" s="38">
        <v>6929.83492720422</v>
      </c>
      <c r="K16" s="38">
        <f t="shared" si="1"/>
        <v>7276.32667356443</v>
      </c>
      <c r="L16" s="42">
        <v>700606.311140346</v>
      </c>
      <c r="M16" s="39">
        <f t="shared" si="2"/>
        <v>735636.626697364</v>
      </c>
      <c r="N16" s="18" t="s">
        <v>27</v>
      </c>
      <c r="O16" s="18" t="s">
        <v>28</v>
      </c>
    </row>
    <row r="17" s="1" customFormat="1" ht="20.1" customHeight="1" spans="1:15">
      <c r="A17" s="18">
        <f t="shared" ref="A17:A26" si="4">ROW()-7</f>
        <v>10</v>
      </c>
      <c r="B17" s="19" t="s">
        <v>24</v>
      </c>
      <c r="C17" s="25">
        <v>401</v>
      </c>
      <c r="D17" s="26" t="s">
        <v>37</v>
      </c>
      <c r="E17" s="22" t="s">
        <v>36</v>
      </c>
      <c r="F17" s="22">
        <v>3</v>
      </c>
      <c r="G17" s="28">
        <v>101.1</v>
      </c>
      <c r="H17" s="29">
        <v>18.54</v>
      </c>
      <c r="I17" s="41">
        <v>82.56</v>
      </c>
      <c r="J17" s="38">
        <v>6952.83238324403</v>
      </c>
      <c r="K17" s="38">
        <f t="shared" ref="K17:K37" si="5">J17*1.05</f>
        <v>7300.47400240623</v>
      </c>
      <c r="L17" s="42">
        <v>702931.353945972</v>
      </c>
      <c r="M17" s="39">
        <f t="shared" ref="M17:M37" si="6">K17*G17</f>
        <v>738077.92164327</v>
      </c>
      <c r="N17" s="18" t="s">
        <v>27</v>
      </c>
      <c r="O17" s="18" t="s">
        <v>28</v>
      </c>
    </row>
    <row r="18" s="1" customFormat="1" ht="20.1" customHeight="1" spans="1:15">
      <c r="A18" s="18">
        <f t="shared" si="4"/>
        <v>11</v>
      </c>
      <c r="B18" s="19" t="s">
        <v>24</v>
      </c>
      <c r="C18" s="25">
        <v>1401</v>
      </c>
      <c r="D18" s="26" t="s">
        <v>38</v>
      </c>
      <c r="E18" s="22" t="s">
        <v>36</v>
      </c>
      <c r="F18" s="22">
        <v>3</v>
      </c>
      <c r="G18" s="28">
        <v>101.1</v>
      </c>
      <c r="H18" s="29">
        <v>18.54</v>
      </c>
      <c r="I18" s="41">
        <v>82.56</v>
      </c>
      <c r="J18" s="43">
        <v>7021.82475136346</v>
      </c>
      <c r="K18" s="38">
        <f t="shared" si="5"/>
        <v>7372.91598893163</v>
      </c>
      <c r="L18" s="42">
        <v>709906.482362846</v>
      </c>
      <c r="M18" s="39">
        <f t="shared" si="6"/>
        <v>745401.806480988</v>
      </c>
      <c r="N18" s="18" t="s">
        <v>27</v>
      </c>
      <c r="O18" s="18" t="s">
        <v>28</v>
      </c>
    </row>
    <row r="19" s="1" customFormat="1" ht="20.1" customHeight="1" spans="1:15">
      <c r="A19" s="18">
        <f t="shared" si="4"/>
        <v>12</v>
      </c>
      <c r="B19" s="19" t="s">
        <v>24</v>
      </c>
      <c r="C19" s="25">
        <v>1801</v>
      </c>
      <c r="D19" s="26" t="s">
        <v>39</v>
      </c>
      <c r="E19" s="22" t="s">
        <v>36</v>
      </c>
      <c r="F19" s="22">
        <v>3</v>
      </c>
      <c r="G19" s="28">
        <v>101.1</v>
      </c>
      <c r="H19" s="29">
        <v>18.54</v>
      </c>
      <c r="I19" s="41">
        <v>82.56</v>
      </c>
      <c r="J19" s="43">
        <v>7021.82475136346</v>
      </c>
      <c r="K19" s="38">
        <f t="shared" si="5"/>
        <v>7372.91598893163</v>
      </c>
      <c r="L19" s="42">
        <v>709906.482362846</v>
      </c>
      <c r="M19" s="39">
        <f t="shared" si="6"/>
        <v>745401.806480988</v>
      </c>
      <c r="N19" s="18" t="s">
        <v>27</v>
      </c>
      <c r="O19" s="18" t="s">
        <v>28</v>
      </c>
    </row>
    <row r="20" s="1" customFormat="1" ht="20.1" customHeight="1" spans="1:15">
      <c r="A20" s="18">
        <f t="shared" si="4"/>
        <v>13</v>
      </c>
      <c r="B20" s="19" t="s">
        <v>24</v>
      </c>
      <c r="C20" s="25">
        <v>2701</v>
      </c>
      <c r="D20" s="26" t="s">
        <v>40</v>
      </c>
      <c r="E20" s="22" t="s">
        <v>36</v>
      </c>
      <c r="F20" s="22">
        <v>3</v>
      </c>
      <c r="G20" s="28">
        <v>101.1</v>
      </c>
      <c r="H20" s="29">
        <v>18.54</v>
      </c>
      <c r="I20" s="41">
        <v>82.56</v>
      </c>
      <c r="J20" s="38">
        <v>7435.77896008007</v>
      </c>
      <c r="K20" s="38">
        <f t="shared" si="5"/>
        <v>7807.56790808407</v>
      </c>
      <c r="L20" s="42">
        <v>751757.252864095</v>
      </c>
      <c r="M20" s="39">
        <f t="shared" si="6"/>
        <v>789345.1155073</v>
      </c>
      <c r="N20" s="18" t="s">
        <v>27</v>
      </c>
      <c r="O20" s="18" t="s">
        <v>28</v>
      </c>
    </row>
    <row r="21" s="1" customFormat="1" ht="20.1" customHeight="1" spans="1:15">
      <c r="A21" s="18">
        <f t="shared" si="4"/>
        <v>14</v>
      </c>
      <c r="B21" s="19" t="s">
        <v>24</v>
      </c>
      <c r="C21" s="25">
        <v>2801</v>
      </c>
      <c r="D21" s="26" t="s">
        <v>41</v>
      </c>
      <c r="E21" s="22" t="s">
        <v>36</v>
      </c>
      <c r="F21" s="22">
        <v>3</v>
      </c>
      <c r="G21" s="28">
        <v>101.1</v>
      </c>
      <c r="H21" s="29">
        <v>18.54</v>
      </c>
      <c r="I21" s="41">
        <v>82.56</v>
      </c>
      <c r="J21" s="38">
        <v>7458.77641611987</v>
      </c>
      <c r="K21" s="38">
        <f t="shared" si="5"/>
        <v>7831.71523692586</v>
      </c>
      <c r="L21" s="42">
        <v>754082.295669719</v>
      </c>
      <c r="M21" s="39">
        <f t="shared" si="6"/>
        <v>791786.410453205</v>
      </c>
      <c r="N21" s="18" t="s">
        <v>27</v>
      </c>
      <c r="O21" s="18" t="s">
        <v>28</v>
      </c>
    </row>
    <row r="22" s="1" customFormat="1" ht="20.1" customHeight="1" spans="1:15">
      <c r="A22" s="18">
        <f t="shared" si="4"/>
        <v>15</v>
      </c>
      <c r="B22" s="19" t="s">
        <v>24</v>
      </c>
      <c r="C22" s="25">
        <v>2901</v>
      </c>
      <c r="D22" s="26" t="s">
        <v>42</v>
      </c>
      <c r="E22" s="22" t="s">
        <v>36</v>
      </c>
      <c r="F22" s="22">
        <v>3</v>
      </c>
      <c r="G22" s="28">
        <v>101.1</v>
      </c>
      <c r="H22" s="29">
        <v>18.54</v>
      </c>
      <c r="I22" s="41">
        <v>82.56</v>
      </c>
      <c r="J22" s="38">
        <v>7044.82220740327</v>
      </c>
      <c r="K22" s="38">
        <f t="shared" si="5"/>
        <v>7397.06331777343</v>
      </c>
      <c r="L22" s="42">
        <v>712231.525168471</v>
      </c>
      <c r="M22" s="39">
        <f t="shared" si="6"/>
        <v>747843.101426894</v>
      </c>
      <c r="N22" s="18" t="s">
        <v>27</v>
      </c>
      <c r="O22" s="18" t="s">
        <v>28</v>
      </c>
    </row>
    <row r="23" s="1" customFormat="1" ht="20.1" customHeight="1" spans="1:15">
      <c r="A23" s="18">
        <f t="shared" si="4"/>
        <v>16</v>
      </c>
      <c r="B23" s="19" t="s">
        <v>24</v>
      </c>
      <c r="C23" s="25">
        <v>402</v>
      </c>
      <c r="D23" s="26" t="s">
        <v>37</v>
      </c>
      <c r="E23" s="22" t="s">
        <v>32</v>
      </c>
      <c r="F23" s="22">
        <v>3</v>
      </c>
      <c r="G23" s="28">
        <v>101.98</v>
      </c>
      <c r="H23" s="29">
        <v>18.7</v>
      </c>
      <c r="I23" s="41">
        <v>83.28</v>
      </c>
      <c r="J23" s="38">
        <v>7310.0403691824</v>
      </c>
      <c r="K23" s="38">
        <f t="shared" si="5"/>
        <v>7675.54238764152</v>
      </c>
      <c r="L23" s="42">
        <v>745477.916849221</v>
      </c>
      <c r="M23" s="39">
        <f t="shared" si="6"/>
        <v>782751.812691682</v>
      </c>
      <c r="N23" s="18" t="s">
        <v>27</v>
      </c>
      <c r="O23" s="18" t="s">
        <v>28</v>
      </c>
    </row>
    <row r="24" s="1" customFormat="1" ht="20.1" customHeight="1" spans="1:15">
      <c r="A24" s="18">
        <f t="shared" si="4"/>
        <v>17</v>
      </c>
      <c r="B24" s="19" t="s">
        <v>24</v>
      </c>
      <c r="C24" s="25">
        <v>1802</v>
      </c>
      <c r="D24" s="26" t="s">
        <v>39</v>
      </c>
      <c r="E24" s="22" t="s">
        <v>32</v>
      </c>
      <c r="F24" s="22">
        <v>3</v>
      </c>
      <c r="G24" s="28">
        <v>101.98</v>
      </c>
      <c r="H24" s="29">
        <v>18.7</v>
      </c>
      <c r="I24" s="41">
        <v>83.28</v>
      </c>
      <c r="J24" s="38">
        <v>7379.03273730183</v>
      </c>
      <c r="K24" s="38">
        <f t="shared" si="5"/>
        <v>7747.98437416692</v>
      </c>
      <c r="L24" s="42">
        <v>752513.75855004</v>
      </c>
      <c r="M24" s="39">
        <f t="shared" si="6"/>
        <v>790139.446477543</v>
      </c>
      <c r="N24" s="18" t="s">
        <v>27</v>
      </c>
      <c r="O24" s="18" t="s">
        <v>28</v>
      </c>
    </row>
    <row r="25" s="1" customFormat="1" ht="20.1" customHeight="1" spans="1:15">
      <c r="A25" s="18">
        <f t="shared" si="4"/>
        <v>18</v>
      </c>
      <c r="B25" s="19" t="s">
        <v>24</v>
      </c>
      <c r="C25" s="25">
        <v>2702</v>
      </c>
      <c r="D25" s="26" t="s">
        <v>40</v>
      </c>
      <c r="E25" s="22" t="s">
        <v>32</v>
      </c>
      <c r="F25" s="22">
        <v>3</v>
      </c>
      <c r="G25" s="28">
        <v>101.98</v>
      </c>
      <c r="H25" s="29">
        <v>18.7</v>
      </c>
      <c r="I25" s="41">
        <v>83.28</v>
      </c>
      <c r="J25" s="38">
        <v>7792.98694601842</v>
      </c>
      <c r="K25" s="38">
        <f t="shared" si="5"/>
        <v>8182.63629331934</v>
      </c>
      <c r="L25" s="42">
        <v>794728.808754958</v>
      </c>
      <c r="M25" s="39">
        <f t="shared" si="6"/>
        <v>834465.249192706</v>
      </c>
      <c r="N25" s="18" t="s">
        <v>27</v>
      </c>
      <c r="O25" s="18" t="s">
        <v>28</v>
      </c>
    </row>
    <row r="26" s="1" customFormat="1" ht="20.1" customHeight="1" spans="1:15">
      <c r="A26" s="18">
        <f t="shared" si="4"/>
        <v>19</v>
      </c>
      <c r="B26" s="19" t="s">
        <v>24</v>
      </c>
      <c r="C26" s="25">
        <v>2802</v>
      </c>
      <c r="D26" s="26" t="s">
        <v>41</v>
      </c>
      <c r="E26" s="22" t="s">
        <v>32</v>
      </c>
      <c r="F26" s="22">
        <v>3</v>
      </c>
      <c r="G26" s="28">
        <v>101.98</v>
      </c>
      <c r="H26" s="29">
        <v>18.7</v>
      </c>
      <c r="I26" s="41">
        <v>83.28</v>
      </c>
      <c r="J26" s="38">
        <v>7815.98440205823</v>
      </c>
      <c r="K26" s="38">
        <f t="shared" si="5"/>
        <v>8206.78362216114</v>
      </c>
      <c r="L26" s="42">
        <v>797074.089321899</v>
      </c>
      <c r="M26" s="39">
        <f t="shared" si="6"/>
        <v>836927.793787993</v>
      </c>
      <c r="N26" s="18" t="s">
        <v>27</v>
      </c>
      <c r="O26" s="18" t="s">
        <v>28</v>
      </c>
    </row>
    <row r="27" s="1" customFormat="1" ht="20.1" customHeight="1" spans="1:15">
      <c r="A27" s="18">
        <f t="shared" ref="A27:A37" si="7">ROW()-7</f>
        <v>20</v>
      </c>
      <c r="B27" s="19" t="s">
        <v>24</v>
      </c>
      <c r="C27" s="25">
        <v>2902</v>
      </c>
      <c r="D27" s="26" t="s">
        <v>42</v>
      </c>
      <c r="E27" s="22" t="s">
        <v>32</v>
      </c>
      <c r="F27" s="22">
        <v>3</v>
      </c>
      <c r="G27" s="28">
        <v>101.98</v>
      </c>
      <c r="H27" s="29">
        <v>18.7</v>
      </c>
      <c r="I27" s="41">
        <v>83.28</v>
      </c>
      <c r="J27" s="38">
        <v>7402.03019334163</v>
      </c>
      <c r="K27" s="38">
        <f t="shared" si="5"/>
        <v>7772.13170300871</v>
      </c>
      <c r="L27" s="42">
        <v>754859.03911698</v>
      </c>
      <c r="M27" s="39">
        <f t="shared" si="6"/>
        <v>792601.991072829</v>
      </c>
      <c r="N27" s="18" t="s">
        <v>27</v>
      </c>
      <c r="O27" s="18" t="s">
        <v>28</v>
      </c>
    </row>
    <row r="28" s="1" customFormat="1" ht="20.1" customHeight="1" spans="1:15">
      <c r="A28" s="18">
        <f t="shared" si="7"/>
        <v>21</v>
      </c>
      <c r="B28" s="19" t="s">
        <v>24</v>
      </c>
      <c r="C28" s="25">
        <v>1403</v>
      </c>
      <c r="D28" s="26" t="s">
        <v>38</v>
      </c>
      <c r="E28" s="22" t="s">
        <v>26</v>
      </c>
      <c r="F28" s="22">
        <v>3</v>
      </c>
      <c r="G28" s="28">
        <v>63.54</v>
      </c>
      <c r="H28" s="29">
        <v>11.65</v>
      </c>
      <c r="I28" s="41">
        <v>51.89</v>
      </c>
      <c r="J28" s="43">
        <v>7807.68232042786</v>
      </c>
      <c r="K28" s="38">
        <f t="shared" si="5"/>
        <v>8198.06643644925</v>
      </c>
      <c r="L28" s="42">
        <v>496100.134639986</v>
      </c>
      <c r="M28" s="39">
        <f t="shared" si="6"/>
        <v>520905.141371986</v>
      </c>
      <c r="N28" s="18" t="s">
        <v>27</v>
      </c>
      <c r="O28" s="18" t="s">
        <v>28</v>
      </c>
    </row>
    <row r="29" s="1" customFormat="1" ht="20.1" customHeight="1" spans="1:15">
      <c r="A29" s="18">
        <f t="shared" si="7"/>
        <v>22</v>
      </c>
      <c r="B29" s="19" t="s">
        <v>24</v>
      </c>
      <c r="C29" s="25">
        <v>1803</v>
      </c>
      <c r="D29" s="26" t="s">
        <v>39</v>
      </c>
      <c r="E29" s="22" t="s">
        <v>26</v>
      </c>
      <c r="F29" s="22">
        <v>3</v>
      </c>
      <c r="G29" s="28">
        <v>63.54</v>
      </c>
      <c r="H29" s="29">
        <v>11.65</v>
      </c>
      <c r="I29" s="41">
        <v>51.89</v>
      </c>
      <c r="J29" s="43">
        <v>7807.68232042786</v>
      </c>
      <c r="K29" s="38">
        <f t="shared" si="5"/>
        <v>8198.06643644925</v>
      </c>
      <c r="L29" s="42">
        <v>496100.134639986</v>
      </c>
      <c r="M29" s="39">
        <f t="shared" si="6"/>
        <v>520905.141371986</v>
      </c>
      <c r="N29" s="18" t="s">
        <v>27</v>
      </c>
      <c r="O29" s="18" t="s">
        <v>28</v>
      </c>
    </row>
    <row r="30" s="1" customFormat="1" ht="20.1" customHeight="1" spans="1:15">
      <c r="A30" s="18">
        <f t="shared" si="7"/>
        <v>23</v>
      </c>
      <c r="B30" s="19" t="s">
        <v>24</v>
      </c>
      <c r="C30" s="25">
        <v>2603</v>
      </c>
      <c r="D30" s="26" t="s">
        <v>43</v>
      </c>
      <c r="E30" s="22" t="s">
        <v>26</v>
      </c>
      <c r="F30" s="22">
        <v>3</v>
      </c>
      <c r="G30" s="28">
        <v>63.54</v>
      </c>
      <c r="H30" s="29">
        <v>11.65</v>
      </c>
      <c r="I30" s="41">
        <v>51.89</v>
      </c>
      <c r="J30" s="38">
        <v>8198.63907310464</v>
      </c>
      <c r="K30" s="38">
        <f t="shared" si="5"/>
        <v>8608.57102675987</v>
      </c>
      <c r="L30" s="42">
        <v>520941.526705069</v>
      </c>
      <c r="M30" s="39">
        <f t="shared" si="6"/>
        <v>546988.603040322</v>
      </c>
      <c r="N30" s="18" t="s">
        <v>27</v>
      </c>
      <c r="O30" s="18" t="s">
        <v>28</v>
      </c>
    </row>
    <row r="31" s="1" customFormat="1" ht="20.1" customHeight="1" spans="1:15">
      <c r="A31" s="18">
        <f t="shared" si="7"/>
        <v>24</v>
      </c>
      <c r="B31" s="19" t="s">
        <v>24</v>
      </c>
      <c r="C31" s="25">
        <v>2703</v>
      </c>
      <c r="D31" s="26" t="s">
        <v>40</v>
      </c>
      <c r="E31" s="22" t="s">
        <v>26</v>
      </c>
      <c r="F31" s="22">
        <v>3</v>
      </c>
      <c r="G31" s="28">
        <v>63.54</v>
      </c>
      <c r="H31" s="29">
        <v>11.65</v>
      </c>
      <c r="I31" s="41">
        <v>51.89</v>
      </c>
      <c r="J31" s="38">
        <v>8221.63652914446</v>
      </c>
      <c r="K31" s="38">
        <f t="shared" si="5"/>
        <v>8632.71835560168</v>
      </c>
      <c r="L31" s="42">
        <v>522402.785061839</v>
      </c>
      <c r="M31" s="39">
        <f t="shared" si="6"/>
        <v>548522.924314931</v>
      </c>
      <c r="N31" s="18" t="s">
        <v>27</v>
      </c>
      <c r="O31" s="18" t="s">
        <v>28</v>
      </c>
    </row>
    <row r="32" s="1" customFormat="1" ht="20.1" customHeight="1" spans="1:15">
      <c r="A32" s="18">
        <f t="shared" si="7"/>
        <v>25</v>
      </c>
      <c r="B32" s="19" t="s">
        <v>24</v>
      </c>
      <c r="C32" s="25">
        <v>2903</v>
      </c>
      <c r="D32" s="26" t="s">
        <v>42</v>
      </c>
      <c r="E32" s="22" t="s">
        <v>26</v>
      </c>
      <c r="F32" s="22">
        <v>3</v>
      </c>
      <c r="G32" s="28">
        <v>63.54</v>
      </c>
      <c r="H32" s="29">
        <v>11.65</v>
      </c>
      <c r="I32" s="41">
        <v>51.89</v>
      </c>
      <c r="J32" s="38">
        <v>7830.67977646768</v>
      </c>
      <c r="K32" s="38">
        <f t="shared" si="5"/>
        <v>8222.21376529106</v>
      </c>
      <c r="L32" s="42">
        <v>497561.392996756</v>
      </c>
      <c r="M32" s="39">
        <f t="shared" si="6"/>
        <v>522439.462646594</v>
      </c>
      <c r="N32" s="18" t="s">
        <v>27</v>
      </c>
      <c r="O32" s="18" t="s">
        <v>28</v>
      </c>
    </row>
    <row r="33" s="1" customFormat="1" ht="20.1" customHeight="1" spans="1:15">
      <c r="A33" s="18">
        <f t="shared" si="7"/>
        <v>26</v>
      </c>
      <c r="B33" s="19" t="s">
        <v>24</v>
      </c>
      <c r="C33" s="25">
        <v>306</v>
      </c>
      <c r="D33" s="26" t="s">
        <v>25</v>
      </c>
      <c r="E33" s="22" t="s">
        <v>32</v>
      </c>
      <c r="F33" s="22">
        <v>3</v>
      </c>
      <c r="G33" s="28">
        <v>101.62</v>
      </c>
      <c r="H33" s="29">
        <v>18.63</v>
      </c>
      <c r="I33" s="41">
        <v>82.99</v>
      </c>
      <c r="J33" s="38">
        <v>7215.60131595491</v>
      </c>
      <c r="K33" s="38">
        <f t="shared" si="5"/>
        <v>7576.38138175266</v>
      </c>
      <c r="L33" s="42">
        <v>733249.405727338</v>
      </c>
      <c r="M33" s="39">
        <f t="shared" si="6"/>
        <v>769911.876013705</v>
      </c>
      <c r="N33" s="18" t="s">
        <v>27</v>
      </c>
      <c r="O33" s="18" t="s">
        <v>28</v>
      </c>
    </row>
    <row r="34" s="1" customFormat="1" ht="20.1" customHeight="1" spans="1:15">
      <c r="A34" s="18">
        <f t="shared" si="7"/>
        <v>27</v>
      </c>
      <c r="B34" s="19" t="s">
        <v>24</v>
      </c>
      <c r="C34" s="25">
        <v>1406</v>
      </c>
      <c r="D34" s="26" t="s">
        <v>38</v>
      </c>
      <c r="E34" s="22" t="s">
        <v>32</v>
      </c>
      <c r="F34" s="22">
        <v>3</v>
      </c>
      <c r="G34" s="28">
        <v>101.62</v>
      </c>
      <c r="H34" s="29">
        <v>18.63</v>
      </c>
      <c r="I34" s="41">
        <v>82.99</v>
      </c>
      <c r="J34" s="38">
        <v>7307.59114011416</v>
      </c>
      <c r="K34" s="38">
        <f t="shared" si="5"/>
        <v>7672.97069711987</v>
      </c>
      <c r="L34" s="44">
        <v>742597.411658401</v>
      </c>
      <c r="M34" s="39">
        <f t="shared" si="6"/>
        <v>779727.282241321</v>
      </c>
      <c r="N34" s="18" t="s">
        <v>27</v>
      </c>
      <c r="O34" s="18" t="s">
        <v>28</v>
      </c>
    </row>
    <row r="35" s="1" customFormat="1" ht="20.1" customHeight="1" spans="1:15">
      <c r="A35" s="18">
        <f t="shared" si="7"/>
        <v>28</v>
      </c>
      <c r="B35" s="19" t="s">
        <v>24</v>
      </c>
      <c r="C35" s="25">
        <v>2706</v>
      </c>
      <c r="D35" s="26" t="s">
        <v>40</v>
      </c>
      <c r="E35" s="22" t="s">
        <v>32</v>
      </c>
      <c r="F35" s="22">
        <v>3</v>
      </c>
      <c r="G35" s="28">
        <v>101.62</v>
      </c>
      <c r="H35" s="29">
        <v>18.63</v>
      </c>
      <c r="I35" s="41">
        <v>82.99</v>
      </c>
      <c r="J35" s="38">
        <v>7721.54534883075</v>
      </c>
      <c r="K35" s="38">
        <f t="shared" si="5"/>
        <v>8107.62261627229</v>
      </c>
      <c r="L35" s="42">
        <v>784663.438348181</v>
      </c>
      <c r="M35" s="39">
        <f t="shared" si="6"/>
        <v>823896.61026559</v>
      </c>
      <c r="N35" s="18" t="s">
        <v>27</v>
      </c>
      <c r="O35" s="18" t="s">
        <v>28</v>
      </c>
    </row>
    <row r="36" s="1" customFormat="1" ht="20.1" customHeight="1" spans="1:15">
      <c r="A36" s="18">
        <f t="shared" si="7"/>
        <v>29</v>
      </c>
      <c r="B36" s="19" t="s">
        <v>24</v>
      </c>
      <c r="C36" s="25">
        <v>2806</v>
      </c>
      <c r="D36" s="26" t="s">
        <v>41</v>
      </c>
      <c r="E36" s="22" t="s">
        <v>32</v>
      </c>
      <c r="F36" s="22">
        <v>3</v>
      </c>
      <c r="G36" s="28">
        <v>101.62</v>
      </c>
      <c r="H36" s="29">
        <v>18.63</v>
      </c>
      <c r="I36" s="41">
        <v>82.99</v>
      </c>
      <c r="J36" s="38">
        <v>7744.54280487056</v>
      </c>
      <c r="K36" s="38">
        <f t="shared" si="5"/>
        <v>8131.76994511409</v>
      </c>
      <c r="L36" s="42">
        <v>787000.439830947</v>
      </c>
      <c r="M36" s="39">
        <f t="shared" si="6"/>
        <v>826350.461822494</v>
      </c>
      <c r="N36" s="18" t="s">
        <v>27</v>
      </c>
      <c r="O36" s="18" t="s">
        <v>28</v>
      </c>
    </row>
    <row r="37" s="1" customFormat="1" ht="20.1" customHeight="1" spans="1:15">
      <c r="A37" s="18">
        <f t="shared" si="7"/>
        <v>30</v>
      </c>
      <c r="B37" s="19" t="s">
        <v>24</v>
      </c>
      <c r="C37" s="25">
        <v>2906</v>
      </c>
      <c r="D37" s="26" t="s">
        <v>42</v>
      </c>
      <c r="E37" s="22" t="s">
        <v>32</v>
      </c>
      <c r="F37" s="22">
        <v>3</v>
      </c>
      <c r="G37" s="28">
        <v>101.62</v>
      </c>
      <c r="H37" s="29">
        <v>18.63</v>
      </c>
      <c r="I37" s="41">
        <v>82.99</v>
      </c>
      <c r="J37" s="38">
        <v>7330.58859615396</v>
      </c>
      <c r="K37" s="38">
        <f t="shared" si="5"/>
        <v>7697.11802596166</v>
      </c>
      <c r="L37" s="42">
        <v>744934.413141166</v>
      </c>
      <c r="M37" s="39">
        <f t="shared" si="6"/>
        <v>782181.133798224</v>
      </c>
      <c r="N37" s="18" t="s">
        <v>27</v>
      </c>
      <c r="O37" s="18" t="s">
        <v>28</v>
      </c>
    </row>
    <row r="38" ht="34" customHeight="1" spans="1:15">
      <c r="A38" s="30" t="s">
        <v>44</v>
      </c>
      <c r="B38" s="31"/>
      <c r="C38" s="31"/>
      <c r="D38" s="31"/>
      <c r="E38" s="17"/>
      <c r="F38" s="31"/>
      <c r="G38" s="32">
        <f>SUM(G8:G37)</f>
        <v>2792.17</v>
      </c>
      <c r="H38" s="18">
        <f>SUM(H8:H37)</f>
        <v>511.97</v>
      </c>
      <c r="I38" s="32">
        <f>SUM(I8:I37)</f>
        <v>2280.2</v>
      </c>
      <c r="J38" s="44">
        <f>L38/G38</f>
        <v>7478.78490410184</v>
      </c>
      <c r="K38" s="45">
        <f>M38/G38</f>
        <v>7852.72414930693</v>
      </c>
      <c r="L38" s="46">
        <f>SUM(L8:L37)</f>
        <v>20882038.845686</v>
      </c>
      <c r="M38" s="47">
        <f>SUM(M8:M37)</f>
        <v>21926140.7879703</v>
      </c>
      <c r="N38" s="18"/>
      <c r="O38" s="18"/>
    </row>
    <row r="39" s="2" customFormat="1" ht="39" customHeight="1" spans="1:15">
      <c r="A39" s="33" t="s">
        <v>45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ht="32" customHeight="1" spans="1:15">
      <c r="A40" s="34" t="s">
        <v>46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</row>
    <row r="41" ht="23" customHeight="1" spans="1:14">
      <c r="A41" s="35" t="s">
        <v>47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</row>
    <row r="42" spans="1:14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ht="18.75" spans="1:15">
      <c r="A43" s="36" t="s">
        <v>48</v>
      </c>
      <c r="B43" s="36"/>
      <c r="C43" s="37"/>
      <c r="D43" s="6"/>
      <c r="E43" s="7"/>
      <c r="F43" s="6"/>
      <c r="G43" s="12"/>
      <c r="H43" s="12"/>
      <c r="I43" s="12"/>
      <c r="J43" s="12"/>
      <c r="K43" s="12"/>
      <c r="L43" s="48" t="s">
        <v>49</v>
      </c>
      <c r="M43" s="49"/>
      <c r="N43" s="12"/>
      <c r="O43" s="12"/>
    </row>
    <row r="44" ht="18.75" spans="1:15">
      <c r="A44" s="37"/>
      <c r="B44" s="6"/>
      <c r="C44" s="6"/>
      <c r="D44" s="6"/>
      <c r="E44" s="7"/>
      <c r="F44" s="6"/>
      <c r="G44" s="12"/>
      <c r="H44" s="12"/>
      <c r="I44" s="12"/>
      <c r="J44" s="12"/>
      <c r="K44" s="12"/>
      <c r="L44" s="37"/>
      <c r="M44" s="12"/>
      <c r="N44" s="12"/>
      <c r="O44" s="12"/>
    </row>
    <row r="45" ht="18.75" spans="1:15">
      <c r="A45" s="36" t="s">
        <v>50</v>
      </c>
      <c r="B45" s="36"/>
      <c r="C45" s="36"/>
      <c r="D45" s="36"/>
      <c r="E45" s="35"/>
      <c r="F45" s="36"/>
      <c r="H45" s="12"/>
      <c r="I45" s="12"/>
      <c r="J45" s="12"/>
      <c r="K45" s="12"/>
      <c r="L45" s="6" t="s">
        <v>51</v>
      </c>
      <c r="M45" s="50"/>
      <c r="O45" s="12"/>
    </row>
  </sheetData>
  <autoFilter ref="A7:O41">
    <extLst/>
  </autoFilter>
  <mergeCells count="11">
    <mergeCell ref="B2:O2"/>
    <mergeCell ref="L4:O4"/>
    <mergeCell ref="L5:O5"/>
    <mergeCell ref="A6:H6"/>
    <mergeCell ref="L6:O6"/>
    <mergeCell ref="A38:F38"/>
    <mergeCell ref="A39:O39"/>
    <mergeCell ref="A40:O40"/>
    <mergeCell ref="A41:N41"/>
    <mergeCell ref="A43:B43"/>
    <mergeCell ref="A45:F45"/>
  </mergeCells>
  <conditionalFormatting sqref="N9">
    <cfRule type="cellIs" dxfId="0" priority="4" operator="equal">
      <formula>"已售"</formula>
    </cfRule>
  </conditionalFormatting>
  <conditionalFormatting sqref="N8 N10:N37">
    <cfRule type="cellIs" dxfId="0" priority="5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65" fitToHeight="0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2023-05-25T08:08:28Z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8357750209CE4D7CA5020AB1C571A0A8_13</vt:lpwstr>
  </property>
</Properties>
</file>